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uoraaotearoa.sharepoint.com/sites/000240-HealthServicePerformance/Shared Documents/Health Service Performance/Measures/Primary Care/02. Tier 1s - Access to Primary Care/2026Q1/"/>
    </mc:Choice>
  </mc:AlternateContent>
  <xr:revisionPtr revIDLastSave="0" documentId="8_{6C319921-0A6F-4CFF-960C-21F14B330956}" xr6:coauthVersionLast="47" xr6:coauthVersionMax="47" xr10:uidLastSave="{00000000-0000-0000-0000-000000000000}"/>
  <bookViews>
    <workbookView xWindow="-25710" yWindow="-16870" windowWidth="25820" windowHeight="28300" xr2:uid="{00000000-000D-0000-FFFF-FFFF00000000}"/>
  </bookViews>
  <sheets>
    <sheet name="Ethnicity" sheetId="1" r:id="rId1"/>
    <sheet name="Gender" sheetId="6" r:id="rId2"/>
    <sheet name="Age" sheetId="7" r:id="rId3"/>
    <sheet name="Deprivation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8" l="1"/>
  <c r="E26" i="8"/>
  <c r="J19" i="1"/>
  <c r="G19" i="1"/>
  <c r="D22" i="1"/>
  <c r="N26" i="7"/>
  <c r="O26" i="7"/>
  <c r="O26" i="1"/>
  <c r="N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L26" i="7"/>
  <c r="U26" i="7"/>
  <c r="T26" i="7"/>
  <c r="R26" i="7"/>
  <c r="Q26" i="7"/>
  <c r="K26" i="7"/>
  <c r="I26" i="7"/>
  <c r="H26" i="7"/>
  <c r="F26" i="7"/>
  <c r="E26" i="7"/>
  <c r="B26" i="7"/>
  <c r="I26" i="6"/>
  <c r="H26" i="6"/>
  <c r="F26" i="6"/>
  <c r="E26" i="6"/>
  <c r="B26" i="6"/>
  <c r="L26" i="1"/>
  <c r="K26" i="1"/>
  <c r="I26" i="1"/>
  <c r="H26" i="1"/>
  <c r="F26" i="1"/>
  <c r="E26" i="1"/>
  <c r="S26" i="7" l="1"/>
  <c r="G26" i="7"/>
  <c r="P26" i="1"/>
  <c r="C26" i="1"/>
  <c r="B26" i="1"/>
  <c r="V26" i="7"/>
  <c r="P26" i="7"/>
  <c r="M26" i="7"/>
  <c r="J26" i="7"/>
  <c r="G6" i="8" l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6" i="1" l="1"/>
  <c r="J6" i="1"/>
  <c r="M6" i="1"/>
  <c r="G7" i="1"/>
  <c r="J7" i="1"/>
  <c r="M7" i="1"/>
  <c r="G8" i="1"/>
  <c r="J8" i="1"/>
  <c r="M8" i="1"/>
  <c r="G9" i="1"/>
  <c r="J9" i="1"/>
  <c r="M9" i="1"/>
  <c r="G10" i="1"/>
  <c r="J10" i="1"/>
  <c r="M10" i="1"/>
  <c r="G11" i="1"/>
  <c r="J11" i="1"/>
  <c r="M11" i="1"/>
  <c r="G12" i="1"/>
  <c r="J12" i="1"/>
  <c r="M12" i="1"/>
  <c r="G13" i="1"/>
  <c r="J13" i="1"/>
  <c r="M13" i="1"/>
  <c r="G14" i="1"/>
  <c r="J14" i="1"/>
  <c r="M14" i="1"/>
  <c r="G15" i="1"/>
  <c r="J15" i="1"/>
  <c r="M15" i="1"/>
  <c r="G16" i="1"/>
  <c r="J16" i="1"/>
  <c r="M16" i="1"/>
  <c r="G17" i="1"/>
  <c r="J17" i="1"/>
  <c r="M17" i="1"/>
  <c r="G18" i="1"/>
  <c r="J18" i="1"/>
  <c r="M18" i="1"/>
  <c r="M19" i="1"/>
  <c r="G20" i="1"/>
  <c r="J20" i="1"/>
  <c r="M20" i="1"/>
  <c r="G21" i="1"/>
  <c r="J21" i="1"/>
  <c r="M21" i="1"/>
  <c r="G22" i="1"/>
  <c r="J22" i="1"/>
  <c r="M22" i="1"/>
  <c r="G23" i="1"/>
  <c r="J23" i="1"/>
  <c r="M23" i="1"/>
  <c r="G24" i="1"/>
  <c r="J24" i="1"/>
  <c r="M24" i="1"/>
  <c r="G25" i="1"/>
  <c r="J25" i="1"/>
  <c r="M25" i="1"/>
  <c r="J26" i="1"/>
  <c r="Q26" i="8"/>
  <c r="N26" i="8"/>
  <c r="K26" i="8"/>
  <c r="H26" i="8"/>
  <c r="M26" i="1" l="1"/>
  <c r="G26" i="1"/>
  <c r="D26" i="1" l="1"/>
  <c r="B26" i="8"/>
  <c r="C26" i="8"/>
  <c r="A1" i="8"/>
  <c r="S26" i="8"/>
  <c r="P26" i="8"/>
  <c r="M26" i="8"/>
  <c r="J26" i="8"/>
  <c r="G26" i="8"/>
  <c r="S25" i="8"/>
  <c r="P25" i="8"/>
  <c r="M25" i="8"/>
  <c r="J25" i="8"/>
  <c r="D25" i="8"/>
  <c r="S24" i="8"/>
  <c r="P24" i="8"/>
  <c r="M24" i="8"/>
  <c r="J24" i="8"/>
  <c r="D24" i="8"/>
  <c r="S23" i="8"/>
  <c r="P23" i="8"/>
  <c r="M23" i="8"/>
  <c r="J23" i="8"/>
  <c r="S22" i="8"/>
  <c r="P22" i="8"/>
  <c r="M22" i="8"/>
  <c r="J22" i="8"/>
  <c r="D22" i="8"/>
  <c r="S21" i="8"/>
  <c r="P21" i="8"/>
  <c r="M21" i="8"/>
  <c r="J21" i="8"/>
  <c r="D21" i="8"/>
  <c r="S20" i="8"/>
  <c r="P20" i="8"/>
  <c r="M20" i="8"/>
  <c r="J20" i="8"/>
  <c r="D20" i="8"/>
  <c r="S19" i="8"/>
  <c r="P19" i="8"/>
  <c r="M19" i="8"/>
  <c r="J19" i="8"/>
  <c r="D19" i="8"/>
  <c r="S18" i="8"/>
  <c r="P18" i="8"/>
  <c r="M18" i="8"/>
  <c r="J18" i="8"/>
  <c r="D18" i="8"/>
  <c r="S17" i="8"/>
  <c r="P17" i="8"/>
  <c r="M17" i="8"/>
  <c r="J17" i="8"/>
  <c r="D17" i="8"/>
  <c r="S16" i="8"/>
  <c r="P16" i="8"/>
  <c r="M16" i="8"/>
  <c r="J16" i="8"/>
  <c r="D16" i="8"/>
  <c r="S15" i="8"/>
  <c r="P15" i="8"/>
  <c r="M15" i="8"/>
  <c r="J15" i="8"/>
  <c r="D15" i="8"/>
  <c r="S14" i="8"/>
  <c r="P14" i="8"/>
  <c r="M14" i="8"/>
  <c r="J14" i="8"/>
  <c r="D14" i="8"/>
  <c r="S13" i="8"/>
  <c r="P13" i="8"/>
  <c r="M13" i="8"/>
  <c r="J13" i="8"/>
  <c r="D13" i="8"/>
  <c r="S12" i="8"/>
  <c r="P12" i="8"/>
  <c r="M12" i="8"/>
  <c r="J12" i="8"/>
  <c r="D12" i="8"/>
  <c r="S11" i="8"/>
  <c r="P11" i="8"/>
  <c r="M11" i="8"/>
  <c r="J11" i="8"/>
  <c r="D11" i="8"/>
  <c r="S10" i="8"/>
  <c r="P10" i="8"/>
  <c r="M10" i="8"/>
  <c r="J10" i="8"/>
  <c r="D10" i="8"/>
  <c r="S9" i="8"/>
  <c r="P9" i="8"/>
  <c r="M9" i="8"/>
  <c r="J9" i="8"/>
  <c r="D9" i="8"/>
  <c r="S8" i="8"/>
  <c r="P8" i="8"/>
  <c r="M8" i="8"/>
  <c r="J8" i="8"/>
  <c r="D8" i="8"/>
  <c r="S7" i="8"/>
  <c r="P7" i="8"/>
  <c r="M7" i="8"/>
  <c r="J7" i="8"/>
  <c r="D7" i="8"/>
  <c r="S6" i="8"/>
  <c r="P6" i="8"/>
  <c r="M6" i="8"/>
  <c r="J6" i="8"/>
  <c r="A1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A1" i="6"/>
  <c r="J25" i="6"/>
  <c r="G25" i="6"/>
  <c r="J24" i="6"/>
  <c r="G24" i="6"/>
  <c r="J23" i="6"/>
  <c r="G23" i="6"/>
  <c r="J22" i="6"/>
  <c r="G22" i="6"/>
  <c r="J21" i="6"/>
  <c r="G21" i="6"/>
  <c r="J20" i="6"/>
  <c r="G20" i="6"/>
  <c r="J19" i="6"/>
  <c r="G19" i="6"/>
  <c r="J18" i="6"/>
  <c r="G18" i="6"/>
  <c r="J17" i="6"/>
  <c r="G17" i="6"/>
  <c r="J16" i="6"/>
  <c r="G16" i="6"/>
  <c r="J15" i="6"/>
  <c r="G15" i="6"/>
  <c r="J14" i="6"/>
  <c r="G14" i="6"/>
  <c r="J13" i="6"/>
  <c r="G13" i="6"/>
  <c r="J12" i="6"/>
  <c r="G12" i="6"/>
  <c r="J11" i="6"/>
  <c r="G11" i="6"/>
  <c r="J10" i="6"/>
  <c r="G10" i="6"/>
  <c r="J9" i="6"/>
  <c r="G9" i="6"/>
  <c r="J8" i="6"/>
  <c r="G8" i="6"/>
  <c r="J7" i="6"/>
  <c r="G7" i="6"/>
  <c r="J6" i="6"/>
  <c r="G6" i="6"/>
  <c r="J26" i="6" l="1"/>
  <c r="G26" i="6"/>
  <c r="D6" i="8"/>
  <c r="D26" i="8" l="1"/>
  <c r="D14" i="1"/>
  <c r="D6" i="1"/>
  <c r="D9" i="1"/>
  <c r="D12" i="1"/>
  <c r="D15" i="1"/>
  <c r="D10" i="1"/>
  <c r="D18" i="1"/>
  <c r="D21" i="1"/>
  <c r="D24" i="1"/>
  <c r="D13" i="1"/>
  <c r="D19" i="1"/>
  <c r="D25" i="1"/>
  <c r="D20" i="1"/>
  <c r="D23" i="1"/>
  <c r="D11" i="1"/>
  <c r="D17" i="1"/>
  <c r="D7" i="1"/>
  <c r="D8" i="1"/>
  <c r="D16" i="1"/>
  <c r="C26" i="6"/>
  <c r="D26" i="6" s="1"/>
  <c r="D6" i="6"/>
  <c r="D17" i="6"/>
  <c r="D21" i="6"/>
  <c r="D24" i="6"/>
  <c r="D15" i="6"/>
  <c r="D11" i="6"/>
  <c r="D12" i="6"/>
  <c r="D19" i="6"/>
  <c r="D20" i="6"/>
  <c r="D13" i="6"/>
  <c r="D9" i="6"/>
  <c r="D16" i="6"/>
  <c r="D7" i="6"/>
  <c r="D14" i="6"/>
  <c r="D25" i="6"/>
  <c r="D10" i="6"/>
  <c r="D22" i="6"/>
  <c r="D18" i="6"/>
  <c r="D23" i="6"/>
  <c r="D8" i="6"/>
  <c r="D23" i="7"/>
  <c r="D21" i="7"/>
  <c r="D24" i="7"/>
  <c r="D8" i="7"/>
  <c r="D18" i="7"/>
  <c r="D17" i="7"/>
  <c r="D25" i="7"/>
  <c r="D13" i="7"/>
  <c r="D9" i="7"/>
  <c r="D22" i="7"/>
  <c r="D20" i="7"/>
  <c r="D16" i="7"/>
  <c r="D14" i="7"/>
  <c r="D12" i="7"/>
  <c r="D11" i="7"/>
  <c r="D10" i="7"/>
  <c r="D19" i="7"/>
  <c r="D15" i="7"/>
  <c r="D7" i="7"/>
  <c r="C26" i="7"/>
  <c r="D26" i="7" s="1"/>
  <c r="D6" i="7"/>
</calcChain>
</file>

<file path=xl/sharedStrings.xml><?xml version="1.0" encoding="utf-8"?>
<sst xmlns="http://schemas.openxmlformats.org/spreadsheetml/2006/main" count="186" uniqueCount="53">
  <si>
    <t>This report shows the number and estimated percentage of the New Zealand population (based on Stats NZ population projections) who are enrolled in a PHO by prioritised ethnicity.</t>
  </si>
  <si>
    <t>Total</t>
  </si>
  <si>
    <t>Māori</t>
  </si>
  <si>
    <t>Pacific</t>
  </si>
  <si>
    <t>Asian</t>
  </si>
  <si>
    <t>Other</t>
  </si>
  <si>
    <t>District of Domicile</t>
  </si>
  <si>
    <t>Total Enrolled</t>
  </si>
  <si>
    <t>Total Population</t>
  </si>
  <si>
    <t>%</t>
  </si>
  <si>
    <t>Auckland</t>
  </si>
  <si>
    <t>Bay of Plenty</t>
  </si>
  <si>
    <t>Canterbury</t>
  </si>
  <si>
    <t>Capital and Coast</t>
  </si>
  <si>
    <t>Counties Manukau</t>
  </si>
  <si>
    <t>Hawke's Bay</t>
  </si>
  <si>
    <t>Hutt Valley</t>
  </si>
  <si>
    <t>Lakes</t>
  </si>
  <si>
    <t>MidCentral</t>
  </si>
  <si>
    <t>Nelson Marlborough</t>
  </si>
  <si>
    <t>Northland</t>
  </si>
  <si>
    <t>South Canterbury</t>
  </si>
  <si>
    <t>Southern</t>
  </si>
  <si>
    <t>Tairāwhiti</t>
  </si>
  <si>
    <t>Taranaki</t>
  </si>
  <si>
    <t>Waikato</t>
  </si>
  <si>
    <t>Wairarapa</t>
  </si>
  <si>
    <t>Waitematā</t>
  </si>
  <si>
    <t>West Coast</t>
  </si>
  <si>
    <t>Whanganui</t>
  </si>
  <si>
    <t>National</t>
  </si>
  <si>
    <r>
      <rPr>
        <b/>
        <u/>
        <sz val="9"/>
        <color theme="1"/>
        <rFont val="Arial"/>
        <family val="2"/>
      </rPr>
      <t>Note</t>
    </r>
    <r>
      <rPr>
        <sz val="9"/>
        <color theme="1"/>
        <rFont val="Arial"/>
        <family val="2"/>
      </rPr>
      <t>: The estimated percentage of those who are enrolled in a PHO may exceed 100% as data is sourced from two different places (Enrolment submissions to HNZ &amp; Stats NZ).</t>
    </r>
  </si>
  <si>
    <t xml:space="preserve">           Population is based on the December 2024 Annual update of the projections provided by Stats NZ.</t>
  </si>
  <si>
    <t>This report shows the number and estimated percentage of the New Zealand population (based on Stats NZ population projections) who are enrolled in a PHO by gender.</t>
  </si>
  <si>
    <t>Female</t>
  </si>
  <si>
    <t>Male</t>
  </si>
  <si>
    <t>This report shows the number and estimated percentage of the New Zealand population (based on Stats NZ population projections) who are enrolled in a PHO by age group.</t>
  </si>
  <si>
    <t>0 - 4 Year Olds</t>
  </si>
  <si>
    <t>5 - 14 Year Olds</t>
  </si>
  <si>
    <t>15 - 24 Year Olds</t>
  </si>
  <si>
    <t>25 - 44 Year Olds</t>
  </si>
  <si>
    <t>45 - 64 Year Olds</t>
  </si>
  <si>
    <t>65+ Year Olds</t>
  </si>
  <si>
    <t>This report shows the number and estimated percentage of the New Zealand population (based on Stats NZ population projections) who are enrolled in a PHO by deprivation.</t>
  </si>
  <si>
    <t>NZ Dep 1 - 2</t>
  </si>
  <si>
    <t>NZ Dep 3 - 4</t>
  </si>
  <si>
    <t>NZ Dep 5 - 6</t>
  </si>
  <si>
    <t>NZ Dep 7 - 8</t>
  </si>
  <si>
    <t>NZ Dep 9 - 10 (Highly Deprived)</t>
  </si>
  <si>
    <r>
      <rPr>
        <b/>
        <u/>
        <sz val="9"/>
        <color theme="1"/>
        <rFont val="Arial"/>
        <family val="2"/>
      </rPr>
      <t>Note</t>
    </r>
    <r>
      <rPr>
        <sz val="9"/>
        <color theme="1"/>
        <rFont val="Arial"/>
        <family val="2"/>
      </rPr>
      <t>: The estimated percentage of those who are enrolled in a PHO may exceed 100% as data is sourced from two different places (Ministry of Health &amp; Stats NZ).</t>
    </r>
  </si>
  <si>
    <t xml:space="preserve">           Population is based on the December 2024 update of the projections provided by Stats NZ.</t>
  </si>
  <si>
    <t xml:space="preserve">           Total enrolment numbers include enrolees with unknown deprivation. Counts of those with unknown deprivation are not displayed separately.</t>
  </si>
  <si>
    <t>Access to Primary Care by Prioritised Ethnicity (January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</si>
</sst>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-#,##0;0"/>
    <numFmt numFmtId="166" formatCode="#,##0.00;\-#,##0.00;0.00"/>
    <numFmt numFmtId="167" formatCode="0.000%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u/>
      <sz val="9"/>
      <color theme="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4" fillId="2" borderId="0" xfId="1" applyFont="1" applyFill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4" fillId="2" borderId="0" xfId="1" applyFont="1" applyFill="1" applyAlignment="1" applyProtection="1">
      <alignment horizontal="center" vertical="center"/>
      <protection locked="0"/>
    </xf>
    <xf numFmtId="165" fontId="5" fillId="2" borderId="0" xfId="0" applyNumberFormat="1" applyFont="1" applyFill="1" applyAlignment="1">
      <alignment vertical="center"/>
    </xf>
    <xf numFmtId="166" fontId="5" fillId="2" borderId="0" xfId="0" applyNumberFormat="1" applyFont="1" applyFill="1" applyAlignment="1">
      <alignment vertical="center"/>
    </xf>
    <xf numFmtId="167" fontId="5" fillId="2" borderId="0" xfId="4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9" fontId="5" fillId="2" borderId="0" xfId="0" applyNumberFormat="1" applyFont="1" applyFill="1" applyAlignment="1">
      <alignment vertical="center"/>
    </xf>
    <xf numFmtId="10" fontId="5" fillId="2" borderId="0" xfId="0" applyNumberFormat="1" applyFont="1" applyFill="1" applyAlignment="1">
      <alignment vertical="center"/>
    </xf>
    <xf numFmtId="0" fontId="9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 applyProtection="1">
      <alignment vertical="center"/>
      <protection locked="0"/>
    </xf>
    <xf numFmtId="0" fontId="6" fillId="2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/>
    </xf>
    <xf numFmtId="0" fontId="7" fillId="2" borderId="1" xfId="1" applyFont="1" applyFill="1" applyBorder="1" applyAlignment="1">
      <alignment horizontal="centerContinuous" vertical="center"/>
    </xf>
    <xf numFmtId="0" fontId="4" fillId="3" borderId="2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164" fontId="4" fillId="4" borderId="1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/>
    </xf>
    <xf numFmtId="9" fontId="4" fillId="3" borderId="1" xfId="1" applyNumberFormat="1" applyFont="1" applyFill="1" applyBorder="1" applyAlignment="1">
      <alignment horizontal="right" vertical="center"/>
    </xf>
    <xf numFmtId="9" fontId="6" fillId="5" borderId="1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" fontId="6" fillId="2" borderId="1" xfId="1" applyNumberFormat="1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5" xr:uid="{00000000-0005-0000-0000-000003000000}"/>
    <cellStyle name="Percent" xfId="4" builtinId="5"/>
    <cellStyle name="Percent 2" xfId="2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9" sqref="F39"/>
    </sheetView>
  </sheetViews>
  <sheetFormatPr defaultColWidth="9.453125" defaultRowHeight="11.5" x14ac:dyDescent="0.25"/>
  <cols>
    <col min="1" max="1" width="27.54296875" style="2" customWidth="1"/>
    <col min="2" max="2" width="12.1796875" style="2" bestFit="1" customWidth="1"/>
    <col min="3" max="3" width="14" style="2" bestFit="1" customWidth="1"/>
    <col min="4" max="4" width="9.453125" style="2" customWidth="1"/>
    <col min="5" max="5" width="12.1796875" style="2" bestFit="1" customWidth="1"/>
    <col min="6" max="6" width="14" style="2" bestFit="1" customWidth="1"/>
    <col min="7" max="7" width="9.453125" style="2" customWidth="1"/>
    <col min="8" max="8" width="12.1796875" style="2" bestFit="1" customWidth="1"/>
    <col min="9" max="9" width="14" style="2" bestFit="1" customWidth="1"/>
    <col min="10" max="10" width="9.453125" style="2" customWidth="1"/>
    <col min="11" max="11" width="12.1796875" style="2" bestFit="1" customWidth="1"/>
    <col min="12" max="12" width="14" style="2" bestFit="1" customWidth="1"/>
    <col min="13" max="13" width="9.453125" style="2" customWidth="1"/>
    <col min="14" max="16384" width="9.453125" style="2"/>
  </cols>
  <sheetData>
    <row r="1" spans="1:16" ht="14" x14ac:dyDescent="0.25">
      <c r="A1" s="10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25">
      <c r="A2" s="1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13.4" customHeight="1" x14ac:dyDescent="0.25">
      <c r="B4" s="13" t="s">
        <v>1</v>
      </c>
      <c r="C4" s="14"/>
      <c r="D4" s="14"/>
      <c r="E4" s="13" t="s">
        <v>2</v>
      </c>
      <c r="F4" s="14"/>
      <c r="G4" s="14"/>
      <c r="H4" s="13" t="s">
        <v>3</v>
      </c>
      <c r="I4" s="14"/>
      <c r="J4" s="14"/>
      <c r="K4" s="13" t="s">
        <v>4</v>
      </c>
      <c r="L4" s="14"/>
      <c r="M4" s="14"/>
      <c r="N4" s="13" t="s">
        <v>5</v>
      </c>
      <c r="O4" s="14"/>
      <c r="P4" s="14"/>
    </row>
    <row r="5" spans="1:16" ht="26.9" customHeight="1" x14ac:dyDescent="0.25">
      <c r="A5" s="15" t="s">
        <v>6</v>
      </c>
      <c r="B5" s="16" t="s">
        <v>7</v>
      </c>
      <c r="C5" s="16" t="s">
        <v>8</v>
      </c>
      <c r="D5" s="17" t="s">
        <v>9</v>
      </c>
      <c r="E5" s="16" t="s">
        <v>7</v>
      </c>
      <c r="F5" s="16" t="s">
        <v>8</v>
      </c>
      <c r="G5" s="17" t="s">
        <v>9</v>
      </c>
      <c r="H5" s="16" t="s">
        <v>7</v>
      </c>
      <c r="I5" s="16" t="s">
        <v>8</v>
      </c>
      <c r="J5" s="17" t="s">
        <v>9</v>
      </c>
      <c r="K5" s="16" t="s">
        <v>7</v>
      </c>
      <c r="L5" s="16" t="s">
        <v>8</v>
      </c>
      <c r="M5" s="17" t="s">
        <v>9</v>
      </c>
      <c r="N5" s="16" t="s">
        <v>7</v>
      </c>
      <c r="O5" s="16" t="s">
        <v>8</v>
      </c>
      <c r="P5" s="17" t="s">
        <v>9</v>
      </c>
    </row>
    <row r="6" spans="1:16" ht="13.4" customHeight="1" x14ac:dyDescent="0.25">
      <c r="A6" s="12" t="s">
        <v>10</v>
      </c>
      <c r="B6" s="25">
        <v>487771</v>
      </c>
      <c r="C6" s="27">
        <v>520390</v>
      </c>
      <c r="D6" s="21">
        <f>IF(B6=0,"",B6/C6)</f>
        <v>0.93731816522223721</v>
      </c>
      <c r="E6" s="25">
        <v>37099</v>
      </c>
      <c r="F6" s="25">
        <v>45660</v>
      </c>
      <c r="G6" s="21">
        <f>IF(E6=0,"",E6/F6)</f>
        <v>0.81250547525186156</v>
      </c>
      <c r="H6" s="25">
        <v>56233</v>
      </c>
      <c r="I6" s="27">
        <v>57380</v>
      </c>
      <c r="J6" s="21">
        <f>IF(H6=0,"",H6/I6)</f>
        <v>0.9800104566050889</v>
      </c>
      <c r="K6" s="25">
        <v>170348</v>
      </c>
      <c r="L6" s="27">
        <v>207410</v>
      </c>
      <c r="M6" s="21">
        <f>IF(K6=0,"",K6/L6)</f>
        <v>0.82131044790511543</v>
      </c>
      <c r="N6" s="25">
        <v>224091</v>
      </c>
      <c r="O6" s="27">
        <v>209940</v>
      </c>
      <c r="P6" s="21">
        <f>IF(N6=0,"",N6/O6)</f>
        <v>1.0674049728493855</v>
      </c>
    </row>
    <row r="7" spans="1:16" ht="13.4" customHeight="1" x14ac:dyDescent="0.25">
      <c r="A7" s="12" t="s">
        <v>11</v>
      </c>
      <c r="B7" s="25">
        <v>265757</v>
      </c>
      <c r="C7" s="27">
        <v>287620</v>
      </c>
      <c r="D7" s="21">
        <f t="shared" ref="D7:D26" si="0">IF(B7=0,"",B7/C7)</f>
        <v>0.92398650997844378</v>
      </c>
      <c r="E7" s="25">
        <v>64819</v>
      </c>
      <c r="F7" s="25">
        <v>74770</v>
      </c>
      <c r="G7" s="21">
        <f t="shared" ref="G7:G26" si="1">IF(E7=0,"",E7/F7)</f>
        <v>0.86691186304667645</v>
      </c>
      <c r="H7" s="25">
        <v>5417</v>
      </c>
      <c r="I7" s="27">
        <v>6340</v>
      </c>
      <c r="J7" s="21">
        <f t="shared" ref="J7:J26" si="2">IF(H7=0,"",H7/I7)</f>
        <v>0.854416403785489</v>
      </c>
      <c r="K7" s="25">
        <v>25845</v>
      </c>
      <c r="L7" s="27">
        <v>28100</v>
      </c>
      <c r="M7" s="21">
        <f t="shared" ref="M7:M26" si="3">IF(K7=0,"",K7/L7)</f>
        <v>0.9197508896797153</v>
      </c>
      <c r="N7" s="25">
        <v>169676</v>
      </c>
      <c r="O7" s="27">
        <v>178410</v>
      </c>
      <c r="P7" s="21">
        <f t="shared" ref="P7:P26" si="4">IF(N7=0,"",N7/O7)</f>
        <v>0.95104534499187265</v>
      </c>
    </row>
    <row r="8" spans="1:16" ht="13.4" customHeight="1" x14ac:dyDescent="0.25">
      <c r="A8" s="12" t="s">
        <v>12</v>
      </c>
      <c r="B8" s="25">
        <v>613352</v>
      </c>
      <c r="C8" s="27">
        <v>639290</v>
      </c>
      <c r="D8" s="21">
        <f t="shared" si="0"/>
        <v>0.95942686417744683</v>
      </c>
      <c r="E8" s="25">
        <v>59154</v>
      </c>
      <c r="F8" s="25">
        <v>66690</v>
      </c>
      <c r="G8" s="21">
        <f t="shared" si="1"/>
        <v>0.88699955015744492</v>
      </c>
      <c r="H8" s="25">
        <v>19004</v>
      </c>
      <c r="I8" s="27">
        <v>20010</v>
      </c>
      <c r="J8" s="21">
        <f t="shared" si="2"/>
        <v>0.94972513743128439</v>
      </c>
      <c r="K8" s="25">
        <v>94958</v>
      </c>
      <c r="L8" s="27">
        <v>108280</v>
      </c>
      <c r="M8" s="21">
        <f t="shared" si="3"/>
        <v>0.87696712227558182</v>
      </c>
      <c r="N8" s="25">
        <v>440236</v>
      </c>
      <c r="O8" s="27">
        <v>444310</v>
      </c>
      <c r="P8" s="21">
        <f t="shared" si="4"/>
        <v>0.99083072629470414</v>
      </c>
    </row>
    <row r="9" spans="1:16" ht="13.4" customHeight="1" x14ac:dyDescent="0.25">
      <c r="A9" s="12" t="s">
        <v>13</v>
      </c>
      <c r="B9" s="25">
        <v>305096</v>
      </c>
      <c r="C9" s="27">
        <v>328550</v>
      </c>
      <c r="D9" s="21">
        <f t="shared" si="0"/>
        <v>0.92861360523512404</v>
      </c>
      <c r="E9" s="25">
        <v>35312</v>
      </c>
      <c r="F9" s="25">
        <v>40620</v>
      </c>
      <c r="G9" s="21">
        <f t="shared" si="1"/>
        <v>0.86932545544066964</v>
      </c>
      <c r="H9" s="25">
        <v>22672</v>
      </c>
      <c r="I9" s="27">
        <v>24750</v>
      </c>
      <c r="J9" s="21">
        <f t="shared" si="2"/>
        <v>0.91604040404040399</v>
      </c>
      <c r="K9" s="25">
        <v>51752</v>
      </c>
      <c r="L9" s="27">
        <v>64830</v>
      </c>
      <c r="M9" s="21">
        <f t="shared" si="3"/>
        <v>0.7982724047508869</v>
      </c>
      <c r="N9" s="25">
        <v>195360</v>
      </c>
      <c r="O9" s="27">
        <v>198350</v>
      </c>
      <c r="P9" s="21">
        <f t="shared" si="4"/>
        <v>0.9849256365011344</v>
      </c>
    </row>
    <row r="10" spans="1:16" ht="13.4" customHeight="1" x14ac:dyDescent="0.25">
      <c r="A10" s="12" t="s">
        <v>14</v>
      </c>
      <c r="B10" s="25">
        <v>629882</v>
      </c>
      <c r="C10" s="27">
        <v>655470</v>
      </c>
      <c r="D10" s="21">
        <f t="shared" si="0"/>
        <v>0.96096236288464765</v>
      </c>
      <c r="E10" s="25">
        <v>83191</v>
      </c>
      <c r="F10" s="25">
        <v>100660</v>
      </c>
      <c r="G10" s="21">
        <f t="shared" si="1"/>
        <v>0.8264553943969799</v>
      </c>
      <c r="H10" s="25">
        <v>155220</v>
      </c>
      <c r="I10" s="27">
        <v>150660</v>
      </c>
      <c r="J10" s="21">
        <f t="shared" si="2"/>
        <v>1.0302668259657506</v>
      </c>
      <c r="K10" s="25">
        <v>211051</v>
      </c>
      <c r="L10" s="27">
        <v>247250</v>
      </c>
      <c r="M10" s="21">
        <f t="shared" si="3"/>
        <v>0.8535935288169868</v>
      </c>
      <c r="N10" s="25">
        <v>180420</v>
      </c>
      <c r="O10" s="27">
        <v>156900</v>
      </c>
      <c r="P10" s="21">
        <f t="shared" si="4"/>
        <v>1.149904397705545</v>
      </c>
    </row>
    <row r="11" spans="1:16" ht="13.4" customHeight="1" x14ac:dyDescent="0.25">
      <c r="A11" s="12" t="s">
        <v>15</v>
      </c>
      <c r="B11" s="25">
        <v>172018</v>
      </c>
      <c r="C11" s="27">
        <v>187360</v>
      </c>
      <c r="D11" s="21">
        <f t="shared" si="0"/>
        <v>0.91811485909479074</v>
      </c>
      <c r="E11" s="25">
        <v>45693</v>
      </c>
      <c r="F11" s="25">
        <v>52060</v>
      </c>
      <c r="G11" s="21">
        <f t="shared" si="1"/>
        <v>0.8776988090664618</v>
      </c>
      <c r="H11" s="25">
        <v>6794</v>
      </c>
      <c r="I11" s="27">
        <v>8430</v>
      </c>
      <c r="J11" s="21">
        <f t="shared" si="2"/>
        <v>0.80593119810201663</v>
      </c>
      <c r="K11" s="25">
        <v>12716</v>
      </c>
      <c r="L11" s="27">
        <v>14860</v>
      </c>
      <c r="M11" s="21">
        <f t="shared" si="3"/>
        <v>0.85572005383580085</v>
      </c>
      <c r="N11" s="25">
        <v>106815</v>
      </c>
      <c r="O11" s="27">
        <v>112010</v>
      </c>
      <c r="P11" s="21">
        <f t="shared" si="4"/>
        <v>0.95362021248102846</v>
      </c>
    </row>
    <row r="12" spans="1:16" ht="13.4" customHeight="1" x14ac:dyDescent="0.25">
      <c r="A12" s="12" t="s">
        <v>16</v>
      </c>
      <c r="B12" s="25">
        <v>154936</v>
      </c>
      <c r="C12" s="27">
        <v>165910</v>
      </c>
      <c r="D12" s="21">
        <f t="shared" si="0"/>
        <v>0.93385570490024716</v>
      </c>
      <c r="E12" s="25">
        <v>26264</v>
      </c>
      <c r="F12" s="25">
        <v>29410</v>
      </c>
      <c r="G12" s="21">
        <f t="shared" si="1"/>
        <v>0.89302958177490654</v>
      </c>
      <c r="H12" s="25">
        <v>12411</v>
      </c>
      <c r="I12" s="27">
        <v>13180</v>
      </c>
      <c r="J12" s="21">
        <f t="shared" si="2"/>
        <v>0.94165402124430952</v>
      </c>
      <c r="K12" s="25">
        <v>28749</v>
      </c>
      <c r="L12" s="27">
        <v>35140</v>
      </c>
      <c r="M12" s="21">
        <f t="shared" si="3"/>
        <v>0.81812749003984064</v>
      </c>
      <c r="N12" s="25">
        <v>87512</v>
      </c>
      <c r="O12" s="27">
        <v>88180</v>
      </c>
      <c r="P12" s="21">
        <f t="shared" si="4"/>
        <v>0.99242458607393969</v>
      </c>
    </row>
    <row r="13" spans="1:16" ht="13.4" customHeight="1" x14ac:dyDescent="0.25">
      <c r="A13" s="12" t="s">
        <v>17</v>
      </c>
      <c r="B13" s="25">
        <v>113581</v>
      </c>
      <c r="C13" s="27">
        <v>122470</v>
      </c>
      <c r="D13" s="21">
        <f t="shared" si="0"/>
        <v>0.92741895974524369</v>
      </c>
      <c r="E13" s="25">
        <v>41353</v>
      </c>
      <c r="F13" s="25">
        <v>47030</v>
      </c>
      <c r="G13" s="21">
        <f t="shared" si="1"/>
        <v>0.87928981501169468</v>
      </c>
      <c r="H13" s="25">
        <v>3169</v>
      </c>
      <c r="I13" s="27">
        <v>3400</v>
      </c>
      <c r="J13" s="21">
        <f t="shared" si="2"/>
        <v>0.93205882352941172</v>
      </c>
      <c r="K13" s="25">
        <v>10665</v>
      </c>
      <c r="L13" s="27">
        <v>12340</v>
      </c>
      <c r="M13" s="21">
        <f t="shared" si="3"/>
        <v>0.86426256077795782</v>
      </c>
      <c r="N13" s="25">
        <v>58394</v>
      </c>
      <c r="O13" s="27">
        <v>59700</v>
      </c>
      <c r="P13" s="21">
        <f t="shared" si="4"/>
        <v>0.97812395309882749</v>
      </c>
    </row>
    <row r="14" spans="1:16" ht="13.4" customHeight="1" x14ac:dyDescent="0.25">
      <c r="A14" s="12" t="s">
        <v>18</v>
      </c>
      <c r="B14" s="25">
        <v>181100</v>
      </c>
      <c r="C14" s="27">
        <v>197200</v>
      </c>
      <c r="D14" s="21">
        <f t="shared" si="0"/>
        <v>0.91835699797160242</v>
      </c>
      <c r="E14" s="25">
        <v>36613</v>
      </c>
      <c r="F14" s="25">
        <v>44930</v>
      </c>
      <c r="G14" s="21">
        <f t="shared" si="1"/>
        <v>0.8148898286223013</v>
      </c>
      <c r="H14" s="25">
        <v>6434</v>
      </c>
      <c r="I14" s="27">
        <v>7520</v>
      </c>
      <c r="J14" s="21">
        <f t="shared" si="2"/>
        <v>0.85558510638297869</v>
      </c>
      <c r="K14" s="25">
        <v>17088</v>
      </c>
      <c r="L14" s="27">
        <v>21130</v>
      </c>
      <c r="M14" s="21">
        <f t="shared" si="3"/>
        <v>0.80870799810695693</v>
      </c>
      <c r="N14" s="25">
        <v>120965</v>
      </c>
      <c r="O14" s="27">
        <v>123620</v>
      </c>
      <c r="P14" s="21">
        <f t="shared" si="4"/>
        <v>0.97852289273580328</v>
      </c>
    </row>
    <row r="15" spans="1:16" ht="13.4" customHeight="1" x14ac:dyDescent="0.25">
      <c r="A15" s="12" t="s">
        <v>19</v>
      </c>
      <c r="B15" s="25">
        <v>158804</v>
      </c>
      <c r="C15" s="27">
        <v>169320</v>
      </c>
      <c r="D15" s="21">
        <f t="shared" si="0"/>
        <v>0.93789274746042994</v>
      </c>
      <c r="E15" s="25">
        <v>17116</v>
      </c>
      <c r="F15" s="25">
        <v>20400</v>
      </c>
      <c r="G15" s="21">
        <f t="shared" si="1"/>
        <v>0.83901960784313723</v>
      </c>
      <c r="H15" s="25">
        <v>3241</v>
      </c>
      <c r="I15" s="27">
        <v>4620</v>
      </c>
      <c r="J15" s="21">
        <f t="shared" si="2"/>
        <v>0.70151515151515154</v>
      </c>
      <c r="K15" s="25">
        <v>10391</v>
      </c>
      <c r="L15" s="27">
        <v>12990</v>
      </c>
      <c r="M15" s="21">
        <f t="shared" si="3"/>
        <v>0.79992301770592766</v>
      </c>
      <c r="N15" s="25">
        <v>128056</v>
      </c>
      <c r="O15" s="27">
        <v>131310</v>
      </c>
      <c r="P15" s="21">
        <f t="shared" si="4"/>
        <v>0.97521894752874871</v>
      </c>
    </row>
    <row r="16" spans="1:16" ht="13.4" customHeight="1" x14ac:dyDescent="0.25">
      <c r="A16" s="12" t="s">
        <v>20</v>
      </c>
      <c r="B16" s="25">
        <v>196743</v>
      </c>
      <c r="C16" s="27">
        <v>208800</v>
      </c>
      <c r="D16" s="21">
        <f t="shared" si="0"/>
        <v>0.94225574712643678</v>
      </c>
      <c r="E16" s="25">
        <v>70052</v>
      </c>
      <c r="F16" s="25">
        <v>76690</v>
      </c>
      <c r="G16" s="21">
        <f t="shared" si="1"/>
        <v>0.91344373451558225</v>
      </c>
      <c r="H16" s="25">
        <v>4732</v>
      </c>
      <c r="I16" s="27">
        <v>5120</v>
      </c>
      <c r="J16" s="21">
        <f t="shared" si="2"/>
        <v>0.92421874999999998</v>
      </c>
      <c r="K16" s="25">
        <v>10603</v>
      </c>
      <c r="L16" s="27">
        <v>11050</v>
      </c>
      <c r="M16" s="21">
        <f t="shared" si="3"/>
        <v>0.95954751131221716</v>
      </c>
      <c r="N16" s="25">
        <v>111356</v>
      </c>
      <c r="O16" s="27">
        <v>115940</v>
      </c>
      <c r="P16" s="21">
        <f t="shared" si="4"/>
        <v>0.96046230809039157</v>
      </c>
    </row>
    <row r="17" spans="1:16" ht="13.4" customHeight="1" x14ac:dyDescent="0.25">
      <c r="A17" s="12" t="s">
        <v>21</v>
      </c>
      <c r="B17" s="25">
        <v>61631</v>
      </c>
      <c r="C17" s="27">
        <v>65350</v>
      </c>
      <c r="D17" s="21">
        <f t="shared" si="0"/>
        <v>0.9430910482019893</v>
      </c>
      <c r="E17" s="25">
        <v>5418</v>
      </c>
      <c r="F17" s="25">
        <v>6350</v>
      </c>
      <c r="G17" s="21">
        <f t="shared" si="1"/>
        <v>0.85322834645669288</v>
      </c>
      <c r="H17" s="25">
        <v>1711</v>
      </c>
      <c r="I17" s="27">
        <v>1870</v>
      </c>
      <c r="J17" s="21">
        <f t="shared" si="2"/>
        <v>0.91497326203208551</v>
      </c>
      <c r="K17" s="25">
        <v>4696</v>
      </c>
      <c r="L17" s="27">
        <v>5420</v>
      </c>
      <c r="M17" s="21">
        <f t="shared" si="3"/>
        <v>0.8664206642066421</v>
      </c>
      <c r="N17" s="25">
        <v>49806</v>
      </c>
      <c r="O17" s="27">
        <v>51710</v>
      </c>
      <c r="P17" s="21">
        <f t="shared" si="4"/>
        <v>0.96317926900019335</v>
      </c>
    </row>
    <row r="18" spans="1:16" ht="13.4" customHeight="1" x14ac:dyDescent="0.25">
      <c r="A18" s="12" t="s">
        <v>22</v>
      </c>
      <c r="B18" s="25">
        <v>345118</v>
      </c>
      <c r="C18" s="27">
        <v>372040</v>
      </c>
      <c r="D18" s="21">
        <f t="shared" si="0"/>
        <v>0.92763681324588754</v>
      </c>
      <c r="E18" s="25">
        <v>36528</v>
      </c>
      <c r="F18" s="25">
        <v>42750</v>
      </c>
      <c r="G18" s="21">
        <f t="shared" si="1"/>
        <v>0.85445614035087725</v>
      </c>
      <c r="H18" s="25">
        <v>9981</v>
      </c>
      <c r="I18" s="27">
        <v>11100</v>
      </c>
      <c r="J18" s="21">
        <f t="shared" si="2"/>
        <v>0.89918918918918922</v>
      </c>
      <c r="K18" s="25">
        <v>31843</v>
      </c>
      <c r="L18" s="27">
        <v>36520</v>
      </c>
      <c r="M18" s="21">
        <f t="shared" si="3"/>
        <v>0.87193318729463309</v>
      </c>
      <c r="N18" s="25">
        <v>266766</v>
      </c>
      <c r="O18" s="27">
        <v>281670</v>
      </c>
      <c r="P18" s="21">
        <f t="shared" si="4"/>
        <v>0.9470870167216956</v>
      </c>
    </row>
    <row r="19" spans="1:16" ht="13.4" customHeight="1" x14ac:dyDescent="0.25">
      <c r="A19" s="12" t="s">
        <v>23</v>
      </c>
      <c r="B19" s="25">
        <v>49498</v>
      </c>
      <c r="C19" s="27">
        <v>54200</v>
      </c>
      <c r="D19" s="21">
        <f t="shared" si="0"/>
        <v>0.91324723247232475</v>
      </c>
      <c r="E19" s="25">
        <v>25052</v>
      </c>
      <c r="F19" s="25">
        <v>29600</v>
      </c>
      <c r="G19" s="21">
        <f>IF(E19=0,"",E19/F19)</f>
        <v>0.84635135135135131</v>
      </c>
      <c r="H19" s="25">
        <v>1363</v>
      </c>
      <c r="I19" s="27">
        <v>1840</v>
      </c>
      <c r="J19" s="21">
        <f>IF(H19=0,"",H19/I19)</f>
        <v>0.74076086956521736</v>
      </c>
      <c r="K19" s="25">
        <v>2446</v>
      </c>
      <c r="L19" s="27">
        <v>2570</v>
      </c>
      <c r="M19" s="21">
        <f t="shared" si="3"/>
        <v>0.95175097276264586</v>
      </c>
      <c r="N19" s="25">
        <v>20637</v>
      </c>
      <c r="O19" s="27">
        <v>20190</v>
      </c>
      <c r="P19" s="21">
        <f t="shared" si="4"/>
        <v>1.0221396731054977</v>
      </c>
    </row>
    <row r="20" spans="1:16" ht="13.4" customHeight="1" x14ac:dyDescent="0.25">
      <c r="A20" s="12" t="s">
        <v>24</v>
      </c>
      <c r="B20" s="25">
        <v>123706</v>
      </c>
      <c r="C20" s="27">
        <v>132270</v>
      </c>
      <c r="D20" s="21">
        <f t="shared" si="0"/>
        <v>0.93525364784153631</v>
      </c>
      <c r="E20" s="25">
        <v>24290</v>
      </c>
      <c r="F20" s="25">
        <v>29000</v>
      </c>
      <c r="G20" s="21">
        <f t="shared" si="1"/>
        <v>0.83758620689655172</v>
      </c>
      <c r="H20" s="25">
        <v>1931</v>
      </c>
      <c r="I20" s="27">
        <v>2000</v>
      </c>
      <c r="J20" s="21">
        <f t="shared" si="2"/>
        <v>0.96550000000000002</v>
      </c>
      <c r="K20" s="25">
        <v>7600</v>
      </c>
      <c r="L20" s="27">
        <v>9010</v>
      </c>
      <c r="M20" s="21">
        <f t="shared" si="3"/>
        <v>0.84350721420643726</v>
      </c>
      <c r="N20" s="25">
        <v>89885</v>
      </c>
      <c r="O20" s="27">
        <v>92260</v>
      </c>
      <c r="P20" s="21">
        <f t="shared" si="4"/>
        <v>0.97425753305874707</v>
      </c>
    </row>
    <row r="21" spans="1:16" ht="13.4" customHeight="1" x14ac:dyDescent="0.25">
      <c r="A21" s="12" t="s">
        <v>25</v>
      </c>
      <c r="B21" s="25">
        <v>447154</v>
      </c>
      <c r="C21" s="27">
        <v>482190</v>
      </c>
      <c r="D21" s="21">
        <f t="shared" si="0"/>
        <v>0.92733984528920133</v>
      </c>
      <c r="E21" s="25">
        <v>100017</v>
      </c>
      <c r="F21" s="25">
        <v>116780</v>
      </c>
      <c r="G21" s="21">
        <f t="shared" si="1"/>
        <v>0.85645658503168354</v>
      </c>
      <c r="H21" s="25">
        <v>16104</v>
      </c>
      <c r="I21" s="27">
        <v>15620</v>
      </c>
      <c r="J21" s="21">
        <f t="shared" si="2"/>
        <v>1.0309859154929577</v>
      </c>
      <c r="K21" s="25">
        <v>62916</v>
      </c>
      <c r="L21" s="27">
        <v>74360</v>
      </c>
      <c r="M21" s="21">
        <f t="shared" si="3"/>
        <v>0.84610005379236153</v>
      </c>
      <c r="N21" s="25">
        <v>268117</v>
      </c>
      <c r="O21" s="27">
        <v>275430</v>
      </c>
      <c r="P21" s="21">
        <f t="shared" si="4"/>
        <v>0.97344878916603128</v>
      </c>
    </row>
    <row r="22" spans="1:16" ht="13.4" customHeight="1" x14ac:dyDescent="0.25">
      <c r="A22" s="12" t="s">
        <v>26</v>
      </c>
      <c r="B22" s="25">
        <v>50170</v>
      </c>
      <c r="C22" s="27">
        <v>52445</v>
      </c>
      <c r="D22" s="21">
        <f>IF(B22=0,"",B22/C22)</f>
        <v>0.95662122223281532</v>
      </c>
      <c r="E22" s="25">
        <v>9341</v>
      </c>
      <c r="F22" s="25">
        <v>10120</v>
      </c>
      <c r="G22" s="21">
        <f t="shared" si="1"/>
        <v>0.92302371541501971</v>
      </c>
      <c r="H22" s="25">
        <v>1276</v>
      </c>
      <c r="I22" s="27">
        <v>1305</v>
      </c>
      <c r="J22" s="21">
        <f t="shared" si="2"/>
        <v>0.97777777777777775</v>
      </c>
      <c r="K22" s="25">
        <v>2530</v>
      </c>
      <c r="L22" s="27">
        <v>2710</v>
      </c>
      <c r="M22" s="21">
        <f t="shared" si="3"/>
        <v>0.93357933579335795</v>
      </c>
      <c r="N22" s="25">
        <v>37023</v>
      </c>
      <c r="O22" s="27">
        <v>38310</v>
      </c>
      <c r="P22" s="21">
        <f t="shared" si="4"/>
        <v>0.96640563821456538</v>
      </c>
    </row>
    <row r="23" spans="1:16" ht="13.4" customHeight="1" x14ac:dyDescent="0.25">
      <c r="A23" s="12" t="s">
        <v>27</v>
      </c>
      <c r="B23" s="25">
        <v>659162</v>
      </c>
      <c r="C23" s="27">
        <v>689850</v>
      </c>
      <c r="D23" s="21">
        <f t="shared" si="0"/>
        <v>0.95551496702181637</v>
      </c>
      <c r="E23" s="25">
        <v>59464</v>
      </c>
      <c r="F23" s="25">
        <v>72700</v>
      </c>
      <c r="G23" s="21">
        <f t="shared" si="1"/>
        <v>0.81793672627235214</v>
      </c>
      <c r="H23" s="25">
        <v>49160</v>
      </c>
      <c r="I23" s="27">
        <v>51710</v>
      </c>
      <c r="J23" s="21">
        <f t="shared" si="2"/>
        <v>0.95068652098240181</v>
      </c>
      <c r="K23" s="25">
        <v>197131</v>
      </c>
      <c r="L23" s="27">
        <v>234940</v>
      </c>
      <c r="M23" s="21">
        <f t="shared" si="3"/>
        <v>0.83906954967225678</v>
      </c>
      <c r="N23" s="25">
        <v>353407</v>
      </c>
      <c r="O23" s="27">
        <v>330500</v>
      </c>
      <c r="P23" s="21">
        <f t="shared" si="4"/>
        <v>1.0693101361573374</v>
      </c>
    </row>
    <row r="24" spans="1:16" ht="13.4" customHeight="1" x14ac:dyDescent="0.25">
      <c r="A24" s="12" t="s">
        <v>28</v>
      </c>
      <c r="B24" s="25">
        <v>33102</v>
      </c>
      <c r="C24" s="27">
        <v>34665</v>
      </c>
      <c r="D24" s="21">
        <f t="shared" si="0"/>
        <v>0.95491129381220252</v>
      </c>
      <c r="E24" s="25">
        <v>4093</v>
      </c>
      <c r="F24" s="25">
        <v>4630</v>
      </c>
      <c r="G24" s="21">
        <f t="shared" si="1"/>
        <v>0.88401727861771062</v>
      </c>
      <c r="H24" s="25">
        <v>431</v>
      </c>
      <c r="I24" s="27">
        <v>400</v>
      </c>
      <c r="J24" s="21">
        <f t="shared" si="2"/>
        <v>1.0774999999999999</v>
      </c>
      <c r="K24" s="25">
        <v>1752</v>
      </c>
      <c r="L24" s="27">
        <v>1765</v>
      </c>
      <c r="M24" s="21">
        <f t="shared" si="3"/>
        <v>0.99263456090651558</v>
      </c>
      <c r="N24" s="25">
        <v>26826</v>
      </c>
      <c r="O24" s="27">
        <v>27870</v>
      </c>
      <c r="P24" s="21">
        <f t="shared" si="4"/>
        <v>0.96254036598492998</v>
      </c>
    </row>
    <row r="25" spans="1:16" ht="13.4" customHeight="1" x14ac:dyDescent="0.25">
      <c r="A25" s="12" t="s">
        <v>29</v>
      </c>
      <c r="B25" s="25">
        <v>67291</v>
      </c>
      <c r="C25" s="27">
        <v>70820</v>
      </c>
      <c r="D25" s="21">
        <f t="shared" si="0"/>
        <v>0.95016944365998302</v>
      </c>
      <c r="E25" s="25">
        <v>18589</v>
      </c>
      <c r="F25" s="25">
        <v>21260</v>
      </c>
      <c r="G25" s="21">
        <f t="shared" si="1"/>
        <v>0.87436500470366885</v>
      </c>
      <c r="H25" s="25">
        <v>2138</v>
      </c>
      <c r="I25" s="27">
        <v>2130</v>
      </c>
      <c r="J25" s="21">
        <f t="shared" si="2"/>
        <v>1.0037558685446009</v>
      </c>
      <c r="K25" s="25">
        <v>3410</v>
      </c>
      <c r="L25" s="27">
        <v>3750</v>
      </c>
      <c r="M25" s="21">
        <f t="shared" si="3"/>
        <v>0.90933333333333333</v>
      </c>
      <c r="N25" s="25">
        <v>43154</v>
      </c>
      <c r="O25" s="27">
        <v>43680</v>
      </c>
      <c r="P25" s="21">
        <f t="shared" si="4"/>
        <v>0.9879578754578755</v>
      </c>
    </row>
    <row r="26" spans="1:16" ht="13.4" customHeight="1" x14ac:dyDescent="0.25">
      <c r="A26" s="18" t="s">
        <v>30</v>
      </c>
      <c r="B26" s="19">
        <f>E26+H26+K26+N26</f>
        <v>5115872</v>
      </c>
      <c r="C26" s="19">
        <f>F26+I26+L26+O26</f>
        <v>5436210</v>
      </c>
      <c r="D26" s="20">
        <f t="shared" si="0"/>
        <v>0.94107328451255567</v>
      </c>
      <c r="E26" s="19">
        <f>SUM(E6:E25)</f>
        <v>799458</v>
      </c>
      <c r="F26" s="19">
        <f>SUM(F6:F25)</f>
        <v>932110</v>
      </c>
      <c r="G26" s="20">
        <f t="shared" si="1"/>
        <v>0.8576863245754256</v>
      </c>
      <c r="H26" s="19">
        <f>SUM(H6:H25)</f>
        <v>379422</v>
      </c>
      <c r="I26" s="19">
        <f>SUM(I6:I25)</f>
        <v>389385</v>
      </c>
      <c r="J26" s="20">
        <f t="shared" si="2"/>
        <v>0.9744134982087137</v>
      </c>
      <c r="K26" s="19">
        <f>SUM(K6:K25)</f>
        <v>958490</v>
      </c>
      <c r="L26" s="19">
        <f>SUM(L6:L25)</f>
        <v>1134425</v>
      </c>
      <c r="M26" s="20">
        <f t="shared" si="3"/>
        <v>0.84491262093130881</v>
      </c>
      <c r="N26" s="19">
        <f>SUM(N6:N25)</f>
        <v>2978502</v>
      </c>
      <c r="O26" s="19">
        <f>SUM(O6:O25)</f>
        <v>2980290</v>
      </c>
      <c r="P26" s="20">
        <f t="shared" si="4"/>
        <v>0.99940005838358015</v>
      </c>
    </row>
    <row r="28" spans="1:16" x14ac:dyDescent="0.25">
      <c r="A28" s="2" t="s">
        <v>31</v>
      </c>
      <c r="B28" s="4"/>
      <c r="C28" s="5"/>
      <c r="D28" s="6"/>
      <c r="E28" s="4"/>
      <c r="F28" s="7"/>
      <c r="G28" s="8"/>
      <c r="H28" s="4"/>
      <c r="I28" s="7"/>
      <c r="J28" s="9"/>
      <c r="K28" s="4"/>
      <c r="L28" s="7"/>
      <c r="M28" s="9"/>
      <c r="N28" s="4"/>
      <c r="O28" s="4"/>
    </row>
    <row r="29" spans="1:16" x14ac:dyDescent="0.25">
      <c r="A29" s="2" t="s">
        <v>32</v>
      </c>
    </row>
    <row r="32" spans="1:16" x14ac:dyDescent="0.25">
      <c r="A32" s="24"/>
    </row>
    <row r="34" spans="3:3" x14ac:dyDescent="0.25">
      <c r="C34" s="4"/>
    </row>
  </sheetData>
  <pageMargins left="0.31496062992125984" right="0.31496062992125984" top="0.55118110236220474" bottom="0.35433070866141736" header="0.31496062992125984" footer="0.31496062992125984"/>
  <pageSetup paperSize="9" scale="81" orientation="landscape" r:id="rId1"/>
  <rowBreaks count="2" manualBreakCount="2">
    <brk id="27" max="16383" man="1"/>
    <brk id="53" max="16383" man="1"/>
  </rowBreaks>
  <ignoredErrors>
    <ignoredError sqref="D26 D24:D25 G24:G25 J24:J25 M24:M25 G26 M26 J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9"/>
  <sheetViews>
    <sheetView zoomScaleNormal="100" workbookViewId="0">
      <pane xSplit="4" ySplit="5" topLeftCell="E6" activePane="bottomRight" state="frozen"/>
      <selection pane="topRight" activeCell="A28" sqref="A28:A32"/>
      <selection pane="bottomLeft" activeCell="A28" sqref="A28:A32"/>
      <selection pane="bottomRight" activeCell="L30" sqref="L30"/>
    </sheetView>
  </sheetViews>
  <sheetFormatPr defaultColWidth="9.453125" defaultRowHeight="11.5" x14ac:dyDescent="0.25"/>
  <cols>
    <col min="1" max="1" width="27.54296875" style="2" customWidth="1"/>
    <col min="2" max="2" width="12.1796875" style="2" bestFit="1" customWidth="1"/>
    <col min="3" max="3" width="14" style="2" bestFit="1" customWidth="1"/>
    <col min="4" max="4" width="9.453125" style="2" customWidth="1"/>
    <col min="5" max="5" width="12.1796875" style="2" bestFit="1" customWidth="1"/>
    <col min="6" max="6" width="14" style="2" bestFit="1" customWidth="1"/>
    <col min="7" max="7" width="9.453125" style="2" customWidth="1"/>
    <col min="8" max="8" width="12.1796875" style="2" bestFit="1" customWidth="1"/>
    <col min="9" max="9" width="14" style="2" bestFit="1" customWidth="1"/>
    <col min="10" max="10" width="9.453125" style="2" customWidth="1"/>
    <col min="11" max="16384" width="9.453125" style="2"/>
  </cols>
  <sheetData>
    <row r="1" spans="1:10" ht="14" x14ac:dyDescent="0.25">
      <c r="A1" s="23" t="str">
        <f>SUBSTITUTE(Ethnicity!A1,"Ethnicity","Gender")</f>
        <v>Access to Primary Care by Prioritised Gender (January 2026)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1" t="s">
        <v>33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B3" s="1"/>
      <c r="C3" s="1"/>
      <c r="D3" s="1"/>
      <c r="E3" s="1"/>
      <c r="F3" s="1"/>
      <c r="G3" s="1"/>
      <c r="H3" s="1"/>
      <c r="I3" s="1"/>
      <c r="J3" s="1"/>
    </row>
    <row r="4" spans="1:10" ht="13.4" customHeight="1" x14ac:dyDescent="0.25">
      <c r="B4" s="13" t="s">
        <v>1</v>
      </c>
      <c r="C4" s="14"/>
      <c r="D4" s="14"/>
      <c r="E4" s="13" t="s">
        <v>34</v>
      </c>
      <c r="F4" s="14"/>
      <c r="G4" s="14"/>
      <c r="H4" s="13" t="s">
        <v>35</v>
      </c>
      <c r="I4" s="14"/>
      <c r="J4" s="14"/>
    </row>
    <row r="5" spans="1:10" ht="26.9" customHeight="1" x14ac:dyDescent="0.25">
      <c r="A5" s="15" t="s">
        <v>6</v>
      </c>
      <c r="B5" s="16" t="s">
        <v>7</v>
      </c>
      <c r="C5" s="16" t="s">
        <v>8</v>
      </c>
      <c r="D5" s="17" t="s">
        <v>9</v>
      </c>
      <c r="E5" s="16" t="s">
        <v>7</v>
      </c>
      <c r="F5" s="16" t="s">
        <v>8</v>
      </c>
      <c r="G5" s="17" t="s">
        <v>9</v>
      </c>
      <c r="H5" s="16" t="s">
        <v>7</v>
      </c>
      <c r="I5" s="16" t="s">
        <v>8</v>
      </c>
      <c r="J5" s="17" t="s">
        <v>9</v>
      </c>
    </row>
    <row r="6" spans="1:10" ht="13.4" customHeight="1" x14ac:dyDescent="0.25">
      <c r="A6" s="12" t="s">
        <v>10</v>
      </c>
      <c r="B6" s="25">
        <v>487771</v>
      </c>
      <c r="C6" s="27">
        <v>520390</v>
      </c>
      <c r="D6" s="21">
        <f>IF(B6=0,"",B6/C6)</f>
        <v>0.93731816522223721</v>
      </c>
      <c r="E6" s="26">
        <v>249984</v>
      </c>
      <c r="F6" s="28">
        <v>263080</v>
      </c>
      <c r="G6" s="21">
        <f>IF(E6=0,"",E6/F6)</f>
        <v>0.95022046525771631</v>
      </c>
      <c r="H6" s="26">
        <v>237787</v>
      </c>
      <c r="I6" s="28">
        <v>257310</v>
      </c>
      <c r="J6" s="21">
        <f>IF(H6=0,"",H6/I6)</f>
        <v>0.92412653997124095</v>
      </c>
    </row>
    <row r="7" spans="1:10" ht="13.4" customHeight="1" x14ac:dyDescent="0.25">
      <c r="A7" s="12" t="s">
        <v>11</v>
      </c>
      <c r="B7" s="25">
        <v>265757</v>
      </c>
      <c r="C7" s="27">
        <v>287620</v>
      </c>
      <c r="D7" s="21">
        <f t="shared" ref="D7:D26" si="0">IF(B7=0,"",B7/C7)</f>
        <v>0.92398650997844378</v>
      </c>
      <c r="E7" s="26">
        <v>137830</v>
      </c>
      <c r="F7" s="28">
        <v>146230</v>
      </c>
      <c r="G7" s="21">
        <f t="shared" ref="G7:G26" si="1">IF(E7=0,"",E7/F7)</f>
        <v>0.94255624700813789</v>
      </c>
      <c r="H7" s="26">
        <v>127927</v>
      </c>
      <c r="I7" s="28">
        <v>141390</v>
      </c>
      <c r="J7" s="21">
        <f t="shared" ref="J7:J26" si="2">IF(H7=0,"",H7/I7)</f>
        <v>0.90478110191668437</v>
      </c>
    </row>
    <row r="8" spans="1:10" ht="13.4" customHeight="1" x14ac:dyDescent="0.25">
      <c r="A8" s="12" t="s">
        <v>12</v>
      </c>
      <c r="B8" s="25">
        <v>613352</v>
      </c>
      <c r="C8" s="27">
        <v>639290</v>
      </c>
      <c r="D8" s="21">
        <f t="shared" si="0"/>
        <v>0.95942686417744683</v>
      </c>
      <c r="E8" s="26">
        <v>314608</v>
      </c>
      <c r="F8" s="28">
        <v>315180</v>
      </c>
      <c r="G8" s="21">
        <f t="shared" si="1"/>
        <v>0.99818516403325086</v>
      </c>
      <c r="H8" s="26">
        <v>298744</v>
      </c>
      <c r="I8" s="28">
        <v>324110</v>
      </c>
      <c r="J8" s="21">
        <f t="shared" si="2"/>
        <v>0.92173644750239114</v>
      </c>
    </row>
    <row r="9" spans="1:10" ht="13.4" customHeight="1" x14ac:dyDescent="0.25">
      <c r="A9" s="12" t="s">
        <v>13</v>
      </c>
      <c r="B9" s="25">
        <v>305096</v>
      </c>
      <c r="C9" s="27">
        <v>328550</v>
      </c>
      <c r="D9" s="21">
        <f t="shared" si="0"/>
        <v>0.92861360523512404</v>
      </c>
      <c r="E9" s="26">
        <v>159654</v>
      </c>
      <c r="F9" s="28">
        <v>168640</v>
      </c>
      <c r="G9" s="21">
        <f t="shared" si="1"/>
        <v>0.94671489563567357</v>
      </c>
      <c r="H9" s="26">
        <v>145442</v>
      </c>
      <c r="I9" s="28">
        <v>159910</v>
      </c>
      <c r="J9" s="21">
        <f t="shared" si="2"/>
        <v>0.90952410731036204</v>
      </c>
    </row>
    <row r="10" spans="1:10" ht="13.4" customHeight="1" x14ac:dyDescent="0.25">
      <c r="A10" s="12" t="s">
        <v>14</v>
      </c>
      <c r="B10" s="25">
        <v>629882</v>
      </c>
      <c r="C10" s="27">
        <v>655470</v>
      </c>
      <c r="D10" s="21">
        <f t="shared" si="0"/>
        <v>0.96096236288464765</v>
      </c>
      <c r="E10" s="26">
        <v>319982</v>
      </c>
      <c r="F10" s="28">
        <v>328450</v>
      </c>
      <c r="G10" s="21">
        <f t="shared" si="1"/>
        <v>0.97421829806667681</v>
      </c>
      <c r="H10" s="26">
        <v>309900</v>
      </c>
      <c r="I10" s="28">
        <v>327020</v>
      </c>
      <c r="J10" s="21">
        <f t="shared" si="2"/>
        <v>0.94764846186777563</v>
      </c>
    </row>
    <row r="11" spans="1:10" ht="13.4" customHeight="1" x14ac:dyDescent="0.25">
      <c r="A11" s="12" t="s">
        <v>15</v>
      </c>
      <c r="B11" s="25">
        <v>172018</v>
      </c>
      <c r="C11" s="27">
        <v>187360</v>
      </c>
      <c r="D11" s="21">
        <f t="shared" si="0"/>
        <v>0.91811485909479074</v>
      </c>
      <c r="E11" s="26">
        <v>89726</v>
      </c>
      <c r="F11" s="28">
        <v>95070</v>
      </c>
      <c r="G11" s="21">
        <f t="shared" si="1"/>
        <v>0.94378878720942461</v>
      </c>
      <c r="H11" s="26">
        <v>82292</v>
      </c>
      <c r="I11" s="28">
        <v>92290</v>
      </c>
      <c r="J11" s="21">
        <f t="shared" si="2"/>
        <v>0.89166756961751004</v>
      </c>
    </row>
    <row r="12" spans="1:10" ht="13.4" customHeight="1" x14ac:dyDescent="0.25">
      <c r="A12" s="12" t="s">
        <v>16</v>
      </c>
      <c r="B12" s="25">
        <v>154936</v>
      </c>
      <c r="C12" s="27">
        <v>165910</v>
      </c>
      <c r="D12" s="21">
        <f t="shared" si="0"/>
        <v>0.93385570490024716</v>
      </c>
      <c r="E12" s="26">
        <v>79535</v>
      </c>
      <c r="F12" s="28">
        <v>83310</v>
      </c>
      <c r="G12" s="21">
        <f t="shared" si="1"/>
        <v>0.95468731244748528</v>
      </c>
      <c r="H12" s="26">
        <v>75401</v>
      </c>
      <c r="I12" s="28">
        <v>82600</v>
      </c>
      <c r="J12" s="21">
        <f t="shared" si="2"/>
        <v>0.91284503631961256</v>
      </c>
    </row>
    <row r="13" spans="1:10" ht="13.4" customHeight="1" x14ac:dyDescent="0.25">
      <c r="A13" s="12" t="s">
        <v>17</v>
      </c>
      <c r="B13" s="25">
        <v>113581</v>
      </c>
      <c r="C13" s="27">
        <v>122470</v>
      </c>
      <c r="D13" s="21">
        <f t="shared" si="0"/>
        <v>0.92741895974524369</v>
      </c>
      <c r="E13" s="26">
        <v>58660</v>
      </c>
      <c r="F13" s="28">
        <v>61630</v>
      </c>
      <c r="G13" s="21">
        <f t="shared" si="1"/>
        <v>0.95180918383903945</v>
      </c>
      <c r="H13" s="26">
        <v>54921</v>
      </c>
      <c r="I13" s="28">
        <v>60840</v>
      </c>
      <c r="J13" s="21">
        <f t="shared" si="2"/>
        <v>0.90271203155818536</v>
      </c>
    </row>
    <row r="14" spans="1:10" ht="13.4" customHeight="1" x14ac:dyDescent="0.25">
      <c r="A14" s="12" t="s">
        <v>18</v>
      </c>
      <c r="B14" s="25">
        <v>181100</v>
      </c>
      <c r="C14" s="27">
        <v>197200</v>
      </c>
      <c r="D14" s="21">
        <f t="shared" si="0"/>
        <v>0.91835699797160242</v>
      </c>
      <c r="E14" s="26">
        <v>94443</v>
      </c>
      <c r="F14" s="28">
        <v>99890</v>
      </c>
      <c r="G14" s="21">
        <f t="shared" si="1"/>
        <v>0.94547001701872058</v>
      </c>
      <c r="H14" s="26">
        <v>86657</v>
      </c>
      <c r="I14" s="28">
        <v>97310</v>
      </c>
      <c r="J14" s="21">
        <f t="shared" si="2"/>
        <v>0.89052512588634258</v>
      </c>
    </row>
    <row r="15" spans="1:10" ht="13.4" customHeight="1" x14ac:dyDescent="0.25">
      <c r="A15" s="12" t="s">
        <v>19</v>
      </c>
      <c r="B15" s="25">
        <v>158804</v>
      </c>
      <c r="C15" s="27">
        <v>169320</v>
      </c>
      <c r="D15" s="21">
        <f t="shared" si="0"/>
        <v>0.93789274746042994</v>
      </c>
      <c r="E15" s="26">
        <v>81504</v>
      </c>
      <c r="F15" s="28">
        <v>84650</v>
      </c>
      <c r="G15" s="21">
        <f t="shared" si="1"/>
        <v>0.96283520378027165</v>
      </c>
      <c r="H15" s="26">
        <v>77300</v>
      </c>
      <c r="I15" s="28">
        <v>84670</v>
      </c>
      <c r="J15" s="21">
        <f t="shared" si="2"/>
        <v>0.91295618282744773</v>
      </c>
    </row>
    <row r="16" spans="1:10" ht="13.4" customHeight="1" x14ac:dyDescent="0.25">
      <c r="A16" s="12" t="s">
        <v>20</v>
      </c>
      <c r="B16" s="25">
        <v>196743</v>
      </c>
      <c r="C16" s="27">
        <v>208800</v>
      </c>
      <c r="D16" s="21">
        <f t="shared" si="0"/>
        <v>0.94225574712643678</v>
      </c>
      <c r="E16" s="26">
        <v>100652</v>
      </c>
      <c r="F16" s="28">
        <v>104290</v>
      </c>
      <c r="G16" s="21">
        <f t="shared" si="1"/>
        <v>0.96511650206155908</v>
      </c>
      <c r="H16" s="26">
        <v>96091</v>
      </c>
      <c r="I16" s="28">
        <v>104510</v>
      </c>
      <c r="J16" s="21">
        <f t="shared" si="2"/>
        <v>0.9194431154913405</v>
      </c>
    </row>
    <row r="17" spans="1:13" ht="13.4" customHeight="1" x14ac:dyDescent="0.25">
      <c r="A17" s="12" t="s">
        <v>21</v>
      </c>
      <c r="B17" s="25">
        <v>61631</v>
      </c>
      <c r="C17" s="27">
        <v>65350</v>
      </c>
      <c r="D17" s="21">
        <f t="shared" si="0"/>
        <v>0.9430910482019893</v>
      </c>
      <c r="E17" s="26">
        <v>31013</v>
      </c>
      <c r="F17" s="28">
        <v>32560</v>
      </c>
      <c r="G17" s="21">
        <f t="shared" si="1"/>
        <v>0.95248771498771501</v>
      </c>
      <c r="H17" s="26">
        <v>30618</v>
      </c>
      <c r="I17" s="28">
        <v>32790</v>
      </c>
      <c r="J17" s="21">
        <f t="shared" si="2"/>
        <v>0.93376029277218664</v>
      </c>
    </row>
    <row r="18" spans="1:13" ht="13.4" customHeight="1" x14ac:dyDescent="0.25">
      <c r="A18" s="12" t="s">
        <v>22</v>
      </c>
      <c r="B18" s="25">
        <v>345118</v>
      </c>
      <c r="C18" s="27">
        <v>372040</v>
      </c>
      <c r="D18" s="21">
        <f t="shared" si="0"/>
        <v>0.92763681324588754</v>
      </c>
      <c r="E18" s="26">
        <v>176198</v>
      </c>
      <c r="F18" s="28">
        <v>185340</v>
      </c>
      <c r="G18" s="21">
        <f t="shared" si="1"/>
        <v>0.95067443617136071</v>
      </c>
      <c r="H18" s="26">
        <v>168920</v>
      </c>
      <c r="I18" s="28">
        <v>186700</v>
      </c>
      <c r="J18" s="21">
        <f t="shared" si="2"/>
        <v>0.90476700589180503</v>
      </c>
    </row>
    <row r="19" spans="1:13" ht="13.4" customHeight="1" x14ac:dyDescent="0.25">
      <c r="A19" s="12" t="s">
        <v>23</v>
      </c>
      <c r="B19" s="25">
        <v>49498</v>
      </c>
      <c r="C19" s="27">
        <v>54200</v>
      </c>
      <c r="D19" s="21">
        <f t="shared" si="0"/>
        <v>0.91324723247232475</v>
      </c>
      <c r="E19" s="26">
        <v>25297</v>
      </c>
      <c r="F19" s="28">
        <v>27245</v>
      </c>
      <c r="G19" s="21">
        <f t="shared" si="1"/>
        <v>0.92850064231969165</v>
      </c>
      <c r="H19" s="26">
        <v>24201</v>
      </c>
      <c r="I19" s="28">
        <v>26955</v>
      </c>
      <c r="J19" s="21">
        <f t="shared" si="2"/>
        <v>0.89782971619365615</v>
      </c>
    </row>
    <row r="20" spans="1:13" ht="13.4" customHeight="1" x14ac:dyDescent="0.25">
      <c r="A20" s="12" t="s">
        <v>24</v>
      </c>
      <c r="B20" s="25">
        <v>123706</v>
      </c>
      <c r="C20" s="27">
        <v>132270</v>
      </c>
      <c r="D20" s="21">
        <f t="shared" si="0"/>
        <v>0.93525364784153631</v>
      </c>
      <c r="E20" s="26">
        <v>63592</v>
      </c>
      <c r="F20" s="28">
        <v>66210</v>
      </c>
      <c r="G20" s="21">
        <f t="shared" si="1"/>
        <v>0.96045914514423802</v>
      </c>
      <c r="H20" s="26">
        <v>60114</v>
      </c>
      <c r="I20" s="28">
        <v>66060</v>
      </c>
      <c r="J20" s="21">
        <f t="shared" si="2"/>
        <v>0.90999091734786552</v>
      </c>
    </row>
    <row r="21" spans="1:13" ht="13.4" customHeight="1" x14ac:dyDescent="0.25">
      <c r="A21" s="12" t="s">
        <v>25</v>
      </c>
      <c r="B21" s="25">
        <v>447154</v>
      </c>
      <c r="C21" s="27">
        <v>482190</v>
      </c>
      <c r="D21" s="21">
        <f t="shared" si="0"/>
        <v>0.92733984528920133</v>
      </c>
      <c r="E21" s="26">
        <v>229140</v>
      </c>
      <c r="F21" s="28">
        <v>241150</v>
      </c>
      <c r="G21" s="21">
        <f t="shared" si="1"/>
        <v>0.95019697283848226</v>
      </c>
      <c r="H21" s="26">
        <v>218014</v>
      </c>
      <c r="I21" s="28">
        <v>241040</v>
      </c>
      <c r="J21" s="21">
        <f t="shared" si="2"/>
        <v>0.90447228675738467</v>
      </c>
    </row>
    <row r="22" spans="1:13" ht="13.4" customHeight="1" x14ac:dyDescent="0.25">
      <c r="A22" s="12" t="s">
        <v>26</v>
      </c>
      <c r="B22" s="25">
        <v>50170</v>
      </c>
      <c r="C22" s="27">
        <v>52445</v>
      </c>
      <c r="D22" s="21">
        <f t="shared" si="0"/>
        <v>0.95662122223281532</v>
      </c>
      <c r="E22" s="26">
        <v>25928</v>
      </c>
      <c r="F22" s="28">
        <v>26465</v>
      </c>
      <c r="G22" s="21">
        <f t="shared" si="1"/>
        <v>0.97970904968826755</v>
      </c>
      <c r="H22" s="26">
        <v>24242</v>
      </c>
      <c r="I22" s="28">
        <v>25980</v>
      </c>
      <c r="J22" s="21">
        <f t="shared" si="2"/>
        <v>0.93310238645111621</v>
      </c>
    </row>
    <row r="23" spans="1:13" ht="13.4" customHeight="1" x14ac:dyDescent="0.25">
      <c r="A23" s="12" t="s">
        <v>27</v>
      </c>
      <c r="B23" s="25">
        <v>659162</v>
      </c>
      <c r="C23" s="27">
        <v>689850</v>
      </c>
      <c r="D23" s="21">
        <f t="shared" si="0"/>
        <v>0.95551496702181637</v>
      </c>
      <c r="E23" s="26">
        <v>340034</v>
      </c>
      <c r="F23" s="28">
        <v>348440</v>
      </c>
      <c r="G23" s="21">
        <f t="shared" si="1"/>
        <v>0.97587533004247506</v>
      </c>
      <c r="H23" s="26">
        <v>319128</v>
      </c>
      <c r="I23" s="28">
        <v>341410</v>
      </c>
      <c r="J23" s="21">
        <f t="shared" si="2"/>
        <v>0.93473536217451159</v>
      </c>
    </row>
    <row r="24" spans="1:13" ht="13.4" customHeight="1" x14ac:dyDescent="0.25">
      <c r="A24" s="12" t="s">
        <v>28</v>
      </c>
      <c r="B24" s="25">
        <v>33102</v>
      </c>
      <c r="C24" s="27">
        <v>34665</v>
      </c>
      <c r="D24" s="21">
        <f t="shared" si="0"/>
        <v>0.95491129381220252</v>
      </c>
      <c r="E24" s="26">
        <v>16288</v>
      </c>
      <c r="F24" s="28">
        <v>16915</v>
      </c>
      <c r="G24" s="21">
        <f t="shared" si="1"/>
        <v>0.96293230860183265</v>
      </c>
      <c r="H24" s="26">
        <v>16814</v>
      </c>
      <c r="I24" s="28">
        <v>17750</v>
      </c>
      <c r="J24" s="21">
        <f t="shared" si="2"/>
        <v>0.94726760563380286</v>
      </c>
    </row>
    <row r="25" spans="1:13" ht="13.4" customHeight="1" x14ac:dyDescent="0.25">
      <c r="A25" s="12" t="s">
        <v>29</v>
      </c>
      <c r="B25" s="25">
        <v>67291</v>
      </c>
      <c r="C25" s="27">
        <v>70820</v>
      </c>
      <c r="D25" s="21">
        <f t="shared" si="0"/>
        <v>0.95016944365998302</v>
      </c>
      <c r="E25" s="26">
        <v>34712</v>
      </c>
      <c r="F25" s="28">
        <v>35750</v>
      </c>
      <c r="G25" s="21">
        <f t="shared" si="1"/>
        <v>0.97096503496503495</v>
      </c>
      <c r="H25" s="26">
        <v>32579</v>
      </c>
      <c r="I25" s="28">
        <v>35070</v>
      </c>
      <c r="J25" s="21">
        <f t="shared" si="2"/>
        <v>0.928970630168235</v>
      </c>
    </row>
    <row r="26" spans="1:13" ht="13.4" customHeight="1" x14ac:dyDescent="0.25">
      <c r="A26" s="18" t="s">
        <v>30</v>
      </c>
      <c r="B26" s="19">
        <f>SUM(B6:B25)</f>
        <v>5115872</v>
      </c>
      <c r="C26" s="19">
        <f>SUM(C6:C25)</f>
        <v>5436210</v>
      </c>
      <c r="D26" s="20">
        <f t="shared" si="0"/>
        <v>0.94107328451255567</v>
      </c>
      <c r="E26" s="19">
        <f>SUM(E6:E25)</f>
        <v>2628780</v>
      </c>
      <c r="F26" s="19">
        <f>SUM(F6:F25)</f>
        <v>2730495</v>
      </c>
      <c r="G26" s="20">
        <f t="shared" si="1"/>
        <v>0.96274851263232486</v>
      </c>
      <c r="H26" s="19">
        <f>SUM(H6:H25)</f>
        <v>2487092</v>
      </c>
      <c r="I26" s="19">
        <f>SUM(I6:I25)</f>
        <v>2705715</v>
      </c>
      <c r="J26" s="20">
        <f t="shared" si="2"/>
        <v>0.9191995461458432</v>
      </c>
    </row>
    <row r="28" spans="1:13" x14ac:dyDescent="0.25">
      <c r="A28" s="2" t="s">
        <v>31</v>
      </c>
      <c r="B28" s="4"/>
      <c r="C28" s="5"/>
      <c r="D28" s="6"/>
      <c r="E28" s="4"/>
      <c r="F28" s="7"/>
      <c r="G28" s="8"/>
      <c r="H28" s="4"/>
      <c r="I28" s="7"/>
      <c r="J28" s="9"/>
      <c r="K28" s="4"/>
      <c r="L28" s="7"/>
      <c r="M28" s="9"/>
    </row>
    <row r="29" spans="1:13" x14ac:dyDescent="0.25">
      <c r="A29" s="2" t="s">
        <v>32</v>
      </c>
    </row>
  </sheetData>
  <pageMargins left="0.31496062992125984" right="0.31496062992125984" top="0.55118110236220474" bottom="0.35433070866141736" header="0.31496062992125984" footer="0.31496062992125984"/>
  <pageSetup paperSize="9" orientation="landscape" r:id="rId1"/>
  <rowBreaks count="2" manualBreakCount="2">
    <brk id="27" max="16383" man="1"/>
    <brk id="53" max="16383" man="1"/>
  </rowBreaks>
  <ignoredErrors>
    <ignoredError sqref="A1:XFD4 A27:XFD27 D6:D25 G6:G25 J7:J25 B31:XFD31 B29:XFD29 D26 A33:XFD35 B32:XFD32 G26 J26 B30:XFD30 A37:XFD1048576 B36:XFD36 B5:XFD5 B28:XFD28 J6 L6:XFD6 L7:XFD25 L26:XFD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1"/>
  <sheetViews>
    <sheetView zoomScaleNormal="100" workbookViewId="0">
      <pane xSplit="4" ySplit="5" topLeftCell="E6" activePane="bottomRight" state="frozen"/>
      <selection pane="topRight" activeCell="A28" sqref="A28:A32"/>
      <selection pane="bottomLeft" activeCell="A28" sqref="A28:A32"/>
      <selection pane="bottomRight" activeCell="C33" sqref="C33"/>
    </sheetView>
  </sheetViews>
  <sheetFormatPr defaultColWidth="9.453125" defaultRowHeight="11.5" x14ac:dyDescent="0.25"/>
  <cols>
    <col min="1" max="1" width="27.54296875" style="2" customWidth="1"/>
    <col min="2" max="2" width="12.1796875" style="2" bestFit="1" customWidth="1"/>
    <col min="3" max="3" width="14" style="2" bestFit="1" customWidth="1"/>
    <col min="4" max="4" width="9.453125" style="2" customWidth="1"/>
    <col min="5" max="5" width="12.1796875" style="2" bestFit="1" customWidth="1"/>
    <col min="6" max="6" width="14" style="2" bestFit="1" customWidth="1"/>
    <col min="7" max="7" width="9.453125" style="2" customWidth="1"/>
    <col min="8" max="8" width="12.1796875" style="2" bestFit="1" customWidth="1"/>
    <col min="9" max="9" width="14" style="2" bestFit="1" customWidth="1"/>
    <col min="10" max="10" width="9.453125" style="2" customWidth="1"/>
    <col min="11" max="11" width="12.1796875" style="2" bestFit="1" customWidth="1"/>
    <col min="12" max="12" width="14" style="2" bestFit="1" customWidth="1"/>
    <col min="13" max="13" width="9.453125" style="2" customWidth="1"/>
    <col min="14" max="14" width="12.1796875" style="2" bestFit="1" customWidth="1"/>
    <col min="15" max="15" width="14" style="2" bestFit="1" customWidth="1"/>
    <col min="16" max="16" width="9.453125" style="2" customWidth="1"/>
    <col min="17" max="17" width="12.1796875" style="2" bestFit="1" customWidth="1"/>
    <col min="18" max="18" width="14" style="2" bestFit="1" customWidth="1"/>
    <col min="19" max="19" width="9.453125" style="2" customWidth="1"/>
    <col min="20" max="20" width="12.1796875" style="2" bestFit="1" customWidth="1"/>
    <col min="21" max="21" width="14" style="2" bestFit="1" customWidth="1"/>
    <col min="22" max="22" width="9.453125" style="2" customWidth="1"/>
    <col min="23" max="16384" width="9.453125" style="2"/>
  </cols>
  <sheetData>
    <row r="1" spans="1:22" ht="14" x14ac:dyDescent="0.25">
      <c r="A1" s="23" t="str">
        <f>SUBSTITUTE(Ethnicity!A1,"Ethnicity","Age Group")</f>
        <v>Access to Primary Care by Prioritised Age Group (January 2026)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1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4" customHeight="1" x14ac:dyDescent="0.25">
      <c r="B4" s="13" t="s">
        <v>1</v>
      </c>
      <c r="C4" s="14"/>
      <c r="D4" s="14"/>
      <c r="E4" s="13" t="s">
        <v>37</v>
      </c>
      <c r="F4" s="14"/>
      <c r="G4" s="14"/>
      <c r="H4" s="13" t="s">
        <v>38</v>
      </c>
      <c r="I4" s="14"/>
      <c r="J4" s="14"/>
      <c r="K4" s="13" t="s">
        <v>39</v>
      </c>
      <c r="L4" s="14"/>
      <c r="M4" s="14"/>
      <c r="N4" s="13" t="s">
        <v>40</v>
      </c>
      <c r="O4" s="14"/>
      <c r="P4" s="14"/>
      <c r="Q4" s="13" t="s">
        <v>41</v>
      </c>
      <c r="R4" s="14"/>
      <c r="S4" s="14"/>
      <c r="T4" s="13" t="s">
        <v>42</v>
      </c>
      <c r="U4" s="14"/>
      <c r="V4" s="14"/>
    </row>
    <row r="5" spans="1:22" ht="26.9" customHeight="1" x14ac:dyDescent="0.25">
      <c r="A5" s="15" t="s">
        <v>6</v>
      </c>
      <c r="B5" s="16" t="s">
        <v>7</v>
      </c>
      <c r="C5" s="16" t="s">
        <v>8</v>
      </c>
      <c r="D5" s="17" t="s">
        <v>9</v>
      </c>
      <c r="E5" s="16" t="s">
        <v>7</v>
      </c>
      <c r="F5" s="16" t="s">
        <v>8</v>
      </c>
      <c r="G5" s="17" t="s">
        <v>9</v>
      </c>
      <c r="H5" s="16" t="s">
        <v>7</v>
      </c>
      <c r="I5" s="16" t="s">
        <v>8</v>
      </c>
      <c r="J5" s="17" t="s">
        <v>9</v>
      </c>
      <c r="K5" s="16" t="s">
        <v>7</v>
      </c>
      <c r="L5" s="16" t="s">
        <v>8</v>
      </c>
      <c r="M5" s="17" t="s">
        <v>9</v>
      </c>
      <c r="N5" s="16" t="s">
        <v>7</v>
      </c>
      <c r="O5" s="16" t="s">
        <v>8</v>
      </c>
      <c r="P5" s="17" t="s">
        <v>9</v>
      </c>
      <c r="Q5" s="16" t="s">
        <v>7</v>
      </c>
      <c r="R5" s="16" t="s">
        <v>8</v>
      </c>
      <c r="S5" s="17" t="s">
        <v>9</v>
      </c>
      <c r="T5" s="16" t="s">
        <v>7</v>
      </c>
      <c r="U5" s="16" t="s">
        <v>8</v>
      </c>
      <c r="V5" s="17" t="s">
        <v>9</v>
      </c>
    </row>
    <row r="6" spans="1:22" ht="13.4" customHeight="1" x14ac:dyDescent="0.25">
      <c r="A6" s="12" t="s">
        <v>10</v>
      </c>
      <c r="B6" s="25">
        <v>487771</v>
      </c>
      <c r="C6" s="27">
        <v>520390</v>
      </c>
      <c r="D6" s="21">
        <f>IF(B6=0,"",B6/C6)</f>
        <v>0.93731816522223721</v>
      </c>
      <c r="E6" s="25">
        <v>24046</v>
      </c>
      <c r="F6" s="28">
        <v>24420</v>
      </c>
      <c r="G6" s="21">
        <f>IF(E6=0,"",E6/F6)</f>
        <v>0.98468468468468473</v>
      </c>
      <c r="H6" s="25">
        <v>54033</v>
      </c>
      <c r="I6" s="28">
        <v>51080</v>
      </c>
      <c r="J6" s="21">
        <f>IF(H6=0,"",H6/I6)</f>
        <v>1.0578112764291308</v>
      </c>
      <c r="K6" s="25">
        <v>58576</v>
      </c>
      <c r="L6" s="26">
        <v>74340</v>
      </c>
      <c r="M6" s="21">
        <f>IF(K6=0,"",K6/L6)</f>
        <v>0.78794726930320147</v>
      </c>
      <c r="N6" s="25">
        <v>160283</v>
      </c>
      <c r="O6" s="26">
        <v>177140</v>
      </c>
      <c r="P6" s="21">
        <f>IF(N6=0,"",N6/O6)</f>
        <v>0.90483798125776227</v>
      </c>
      <c r="Q6" s="25">
        <v>117985</v>
      </c>
      <c r="R6" s="28">
        <v>119230</v>
      </c>
      <c r="S6" s="21">
        <f>IF(Q6=0,"",Q6/R6)</f>
        <v>0.98955799714836867</v>
      </c>
      <c r="T6" s="25">
        <v>72848</v>
      </c>
      <c r="U6" s="28">
        <v>74180</v>
      </c>
      <c r="V6" s="21">
        <f>IF(T6=0,"",T6/U6)</f>
        <v>0.98204367754111621</v>
      </c>
    </row>
    <row r="7" spans="1:22" ht="13.4" customHeight="1" x14ac:dyDescent="0.25">
      <c r="A7" s="12" t="s">
        <v>11</v>
      </c>
      <c r="B7" s="25">
        <v>265757</v>
      </c>
      <c r="C7" s="27">
        <v>287620</v>
      </c>
      <c r="D7" s="21">
        <f t="shared" ref="D7:D26" si="0">IF(B7=0,"",B7/C7)</f>
        <v>0.92398650997844378</v>
      </c>
      <c r="E7" s="25">
        <v>15846</v>
      </c>
      <c r="F7" s="28">
        <v>17170</v>
      </c>
      <c r="G7" s="21">
        <f t="shared" ref="G7:G26" si="1">IF(E7=0,"",E7/F7)</f>
        <v>0.9228887594641817</v>
      </c>
      <c r="H7" s="25">
        <v>35392</v>
      </c>
      <c r="I7" s="28">
        <v>36830</v>
      </c>
      <c r="J7" s="21">
        <f t="shared" ref="J7:J26" si="2">IF(H7=0,"",H7/I7)</f>
        <v>0.96095574260114036</v>
      </c>
      <c r="K7" s="25">
        <v>28782</v>
      </c>
      <c r="L7" s="26">
        <v>31750</v>
      </c>
      <c r="M7" s="21">
        <f t="shared" ref="M7:M26" si="3">IF(K7=0,"",K7/L7)</f>
        <v>0.90651968503937008</v>
      </c>
      <c r="N7" s="25">
        <v>64986</v>
      </c>
      <c r="O7" s="26">
        <v>72050</v>
      </c>
      <c r="P7" s="21">
        <f t="shared" ref="P7:P26" si="4">IF(N7=0,"",N7/O7)</f>
        <v>0.90195697432338651</v>
      </c>
      <c r="Q7" s="25">
        <v>63134</v>
      </c>
      <c r="R7" s="28">
        <v>69340</v>
      </c>
      <c r="S7" s="21">
        <f t="shared" ref="S7:S25" si="5">IF(Q7=0,"",Q7/R7)</f>
        <v>0.91049899048168448</v>
      </c>
      <c r="T7" s="25">
        <v>57617</v>
      </c>
      <c r="U7" s="28">
        <v>60480</v>
      </c>
      <c r="V7" s="21">
        <f t="shared" ref="V7:V26" si="6">IF(T7=0,"",T7/U7)</f>
        <v>0.952662037037037</v>
      </c>
    </row>
    <row r="8" spans="1:22" ht="13.4" customHeight="1" x14ac:dyDescent="0.25">
      <c r="A8" s="12" t="s">
        <v>12</v>
      </c>
      <c r="B8" s="25">
        <v>613352</v>
      </c>
      <c r="C8" s="27">
        <v>639290</v>
      </c>
      <c r="D8" s="21">
        <f t="shared" si="0"/>
        <v>0.95942686417744683</v>
      </c>
      <c r="E8" s="25">
        <v>34105</v>
      </c>
      <c r="F8" s="28">
        <v>34440</v>
      </c>
      <c r="G8" s="21">
        <f t="shared" si="1"/>
        <v>0.99027293844367015</v>
      </c>
      <c r="H8" s="25">
        <v>72356</v>
      </c>
      <c r="I8" s="28">
        <v>71570</v>
      </c>
      <c r="J8" s="21">
        <f t="shared" si="2"/>
        <v>1.0109822551348331</v>
      </c>
      <c r="K8" s="25">
        <v>76094</v>
      </c>
      <c r="L8" s="26">
        <v>83560</v>
      </c>
      <c r="M8" s="21">
        <f t="shared" si="3"/>
        <v>0.91065102920057439</v>
      </c>
      <c r="N8" s="25">
        <v>170394</v>
      </c>
      <c r="O8" s="26">
        <v>183680</v>
      </c>
      <c r="P8" s="21">
        <f t="shared" si="4"/>
        <v>0.92766768292682922</v>
      </c>
      <c r="Q8" s="25">
        <v>149478</v>
      </c>
      <c r="R8" s="28">
        <v>156170</v>
      </c>
      <c r="S8" s="21">
        <f t="shared" si="5"/>
        <v>0.95714926042133575</v>
      </c>
      <c r="T8" s="25">
        <v>110925</v>
      </c>
      <c r="U8" s="28">
        <v>109870</v>
      </c>
      <c r="V8" s="21">
        <f t="shared" si="6"/>
        <v>1.0096022572130701</v>
      </c>
    </row>
    <row r="9" spans="1:22" ht="13.4" customHeight="1" x14ac:dyDescent="0.25">
      <c r="A9" s="12" t="s">
        <v>13</v>
      </c>
      <c r="B9" s="25">
        <v>305096</v>
      </c>
      <c r="C9" s="27">
        <v>328550</v>
      </c>
      <c r="D9" s="21">
        <f t="shared" si="0"/>
        <v>0.92861360523512404</v>
      </c>
      <c r="E9" s="25">
        <v>14029</v>
      </c>
      <c r="F9" s="28">
        <v>15560</v>
      </c>
      <c r="G9" s="21">
        <f t="shared" si="1"/>
        <v>0.90160668380462727</v>
      </c>
      <c r="H9" s="25">
        <v>33899</v>
      </c>
      <c r="I9" s="28">
        <v>33700</v>
      </c>
      <c r="J9" s="21">
        <f t="shared" si="2"/>
        <v>1.0059050445103856</v>
      </c>
      <c r="K9" s="25">
        <v>41247</v>
      </c>
      <c r="L9" s="26">
        <v>50690</v>
      </c>
      <c r="M9" s="21">
        <f t="shared" si="3"/>
        <v>0.81371079108305389</v>
      </c>
      <c r="N9" s="25">
        <v>89796</v>
      </c>
      <c r="O9" s="26">
        <v>98040</v>
      </c>
      <c r="P9" s="21">
        <f t="shared" si="4"/>
        <v>0.91591187270501839</v>
      </c>
      <c r="Q9" s="25">
        <v>77029</v>
      </c>
      <c r="R9" s="28">
        <v>80160</v>
      </c>
      <c r="S9" s="21">
        <f t="shared" si="5"/>
        <v>0.96094061876247505</v>
      </c>
      <c r="T9" s="25">
        <v>49096</v>
      </c>
      <c r="U9" s="28">
        <v>50400</v>
      </c>
      <c r="V9" s="21">
        <f t="shared" si="6"/>
        <v>0.97412698412698417</v>
      </c>
    </row>
    <row r="10" spans="1:22" ht="13.4" customHeight="1" x14ac:dyDescent="0.25">
      <c r="A10" s="12" t="s">
        <v>14</v>
      </c>
      <c r="B10" s="25">
        <v>629882</v>
      </c>
      <c r="C10" s="27">
        <v>655470</v>
      </c>
      <c r="D10" s="21">
        <f t="shared" si="0"/>
        <v>0.96096236288464765</v>
      </c>
      <c r="E10" s="25">
        <v>44041</v>
      </c>
      <c r="F10" s="28">
        <v>45770</v>
      </c>
      <c r="G10" s="21">
        <f t="shared" si="1"/>
        <v>0.96222416429975965</v>
      </c>
      <c r="H10" s="25">
        <v>91647</v>
      </c>
      <c r="I10" s="28">
        <v>94160</v>
      </c>
      <c r="J10" s="21">
        <f t="shared" si="2"/>
        <v>0.97331138487680546</v>
      </c>
      <c r="K10" s="25">
        <v>80746</v>
      </c>
      <c r="L10" s="26">
        <v>91690</v>
      </c>
      <c r="M10" s="21">
        <f t="shared" si="3"/>
        <v>0.88064129130766711</v>
      </c>
      <c r="N10" s="25">
        <v>191955</v>
      </c>
      <c r="O10" s="26">
        <v>194060</v>
      </c>
      <c r="P10" s="21">
        <f t="shared" si="4"/>
        <v>0.98915283932804288</v>
      </c>
      <c r="Q10" s="25">
        <v>140052</v>
      </c>
      <c r="R10" s="28">
        <v>147210</v>
      </c>
      <c r="S10" s="21">
        <f t="shared" si="5"/>
        <v>0.95137558589769722</v>
      </c>
      <c r="T10" s="25">
        <v>81441</v>
      </c>
      <c r="U10" s="28">
        <v>82580</v>
      </c>
      <c r="V10" s="21">
        <f t="shared" si="6"/>
        <v>0.98620731411964158</v>
      </c>
    </row>
    <row r="11" spans="1:22" ht="13.4" customHeight="1" x14ac:dyDescent="0.25">
      <c r="A11" s="12" t="s">
        <v>15</v>
      </c>
      <c r="B11" s="25">
        <v>172018</v>
      </c>
      <c r="C11" s="27">
        <v>187360</v>
      </c>
      <c r="D11" s="21">
        <f t="shared" si="0"/>
        <v>0.91811485909479074</v>
      </c>
      <c r="E11" s="25">
        <v>9887</v>
      </c>
      <c r="F11" s="28">
        <v>11050</v>
      </c>
      <c r="G11" s="21">
        <f t="shared" si="1"/>
        <v>0.89475113122171945</v>
      </c>
      <c r="H11" s="25">
        <v>23101</v>
      </c>
      <c r="I11" s="28">
        <v>24070</v>
      </c>
      <c r="J11" s="21">
        <f t="shared" si="2"/>
        <v>0.95974241794765269</v>
      </c>
      <c r="K11" s="25">
        <v>19988</v>
      </c>
      <c r="L11" s="26">
        <v>22030</v>
      </c>
      <c r="M11" s="21">
        <f t="shared" si="3"/>
        <v>0.90730821606899681</v>
      </c>
      <c r="N11" s="25">
        <v>40169</v>
      </c>
      <c r="O11" s="26">
        <v>46340</v>
      </c>
      <c r="P11" s="21">
        <f t="shared" si="4"/>
        <v>0.86683211048769959</v>
      </c>
      <c r="Q11" s="25">
        <v>42624</v>
      </c>
      <c r="R11" s="28">
        <v>46350</v>
      </c>
      <c r="S11" s="21">
        <f t="shared" si="5"/>
        <v>0.91961165048543692</v>
      </c>
      <c r="T11" s="25">
        <v>36249</v>
      </c>
      <c r="U11" s="28">
        <v>37520</v>
      </c>
      <c r="V11" s="21">
        <f t="shared" si="6"/>
        <v>0.96612473347547978</v>
      </c>
    </row>
    <row r="12" spans="1:22" ht="13.4" customHeight="1" x14ac:dyDescent="0.25">
      <c r="A12" s="12" t="s">
        <v>16</v>
      </c>
      <c r="B12" s="25">
        <v>154936</v>
      </c>
      <c r="C12" s="27">
        <v>165910</v>
      </c>
      <c r="D12" s="21">
        <f t="shared" si="0"/>
        <v>0.93385570490024716</v>
      </c>
      <c r="E12" s="25">
        <v>9428</v>
      </c>
      <c r="F12" s="28">
        <v>10080</v>
      </c>
      <c r="G12" s="21">
        <f t="shared" si="1"/>
        <v>0.93531746031746033</v>
      </c>
      <c r="H12" s="25">
        <v>19951</v>
      </c>
      <c r="I12" s="28">
        <v>19970</v>
      </c>
      <c r="J12" s="21">
        <f t="shared" si="2"/>
        <v>0.99904857285928894</v>
      </c>
      <c r="K12" s="25">
        <v>17647</v>
      </c>
      <c r="L12" s="26">
        <v>19520</v>
      </c>
      <c r="M12" s="21">
        <f t="shared" si="3"/>
        <v>0.90404713114754098</v>
      </c>
      <c r="N12" s="25">
        <v>44495</v>
      </c>
      <c r="O12" s="26">
        <v>49250</v>
      </c>
      <c r="P12" s="21">
        <f t="shared" si="4"/>
        <v>0.90345177664974619</v>
      </c>
      <c r="Q12" s="25">
        <v>37917</v>
      </c>
      <c r="R12" s="28">
        <v>40720</v>
      </c>
      <c r="S12" s="21">
        <f t="shared" si="5"/>
        <v>0.93116404715127699</v>
      </c>
      <c r="T12" s="25">
        <v>25498</v>
      </c>
      <c r="U12" s="28">
        <v>26370</v>
      </c>
      <c r="V12" s="21">
        <f t="shared" si="6"/>
        <v>0.96693211983314376</v>
      </c>
    </row>
    <row r="13" spans="1:22" ht="13.4" customHeight="1" x14ac:dyDescent="0.25">
      <c r="A13" s="12" t="s">
        <v>17</v>
      </c>
      <c r="B13" s="25">
        <v>113581</v>
      </c>
      <c r="C13" s="27">
        <v>122470</v>
      </c>
      <c r="D13" s="21">
        <f t="shared" si="0"/>
        <v>0.92741895974524369</v>
      </c>
      <c r="E13" s="25">
        <v>7268</v>
      </c>
      <c r="F13" s="28">
        <v>7720</v>
      </c>
      <c r="G13" s="21">
        <f t="shared" si="1"/>
        <v>0.94145077720207249</v>
      </c>
      <c r="H13" s="25">
        <v>15566</v>
      </c>
      <c r="I13" s="28">
        <v>16320</v>
      </c>
      <c r="J13" s="21">
        <f t="shared" si="2"/>
        <v>0.95379901960784319</v>
      </c>
      <c r="K13" s="25">
        <v>13224</v>
      </c>
      <c r="L13" s="26">
        <v>15180</v>
      </c>
      <c r="M13" s="21">
        <f t="shared" si="3"/>
        <v>0.8711462450592885</v>
      </c>
      <c r="N13" s="25">
        <v>28197</v>
      </c>
      <c r="O13" s="26">
        <v>31260</v>
      </c>
      <c r="P13" s="21">
        <f t="shared" si="4"/>
        <v>0.90201535508637232</v>
      </c>
      <c r="Q13" s="25">
        <v>27660</v>
      </c>
      <c r="R13" s="28">
        <v>29710</v>
      </c>
      <c r="S13" s="21">
        <f t="shared" si="5"/>
        <v>0.93099966341299223</v>
      </c>
      <c r="T13" s="25">
        <v>21666</v>
      </c>
      <c r="U13" s="28">
        <v>22280</v>
      </c>
      <c r="V13" s="21">
        <f t="shared" si="6"/>
        <v>0.97244165170556551</v>
      </c>
    </row>
    <row r="14" spans="1:22" ht="13.4" customHeight="1" x14ac:dyDescent="0.25">
      <c r="A14" s="12" t="s">
        <v>18</v>
      </c>
      <c r="B14" s="25">
        <v>181100</v>
      </c>
      <c r="C14" s="27">
        <v>197200</v>
      </c>
      <c r="D14" s="21">
        <f t="shared" si="0"/>
        <v>0.91835699797160242</v>
      </c>
      <c r="E14" s="25">
        <v>10688</v>
      </c>
      <c r="F14" s="28">
        <v>11430</v>
      </c>
      <c r="G14" s="21">
        <f t="shared" si="1"/>
        <v>0.93508311461067362</v>
      </c>
      <c r="H14" s="25">
        <v>23839</v>
      </c>
      <c r="I14" s="28">
        <v>24610</v>
      </c>
      <c r="J14" s="21">
        <f t="shared" si="2"/>
        <v>0.96867127184071511</v>
      </c>
      <c r="K14" s="25">
        <v>21692</v>
      </c>
      <c r="L14" s="26">
        <v>25800</v>
      </c>
      <c r="M14" s="21">
        <f t="shared" si="3"/>
        <v>0.84077519379844956</v>
      </c>
      <c r="N14" s="25">
        <v>43647</v>
      </c>
      <c r="O14" s="26">
        <v>49950</v>
      </c>
      <c r="P14" s="21">
        <f t="shared" si="4"/>
        <v>0.87381381381381384</v>
      </c>
      <c r="Q14" s="25">
        <v>43241</v>
      </c>
      <c r="R14" s="28">
        <v>46460</v>
      </c>
      <c r="S14" s="21">
        <f t="shared" si="5"/>
        <v>0.93071459319845029</v>
      </c>
      <c r="T14" s="25">
        <v>37993</v>
      </c>
      <c r="U14" s="28">
        <v>38950</v>
      </c>
      <c r="V14" s="21">
        <f t="shared" si="6"/>
        <v>0.97543003851091148</v>
      </c>
    </row>
    <row r="15" spans="1:22" ht="13.4" customHeight="1" x14ac:dyDescent="0.25">
      <c r="A15" s="12" t="s">
        <v>19</v>
      </c>
      <c r="B15" s="25">
        <v>158804</v>
      </c>
      <c r="C15" s="27">
        <v>169320</v>
      </c>
      <c r="D15" s="21">
        <f t="shared" si="0"/>
        <v>0.93789274746042994</v>
      </c>
      <c r="E15" s="25">
        <v>7074</v>
      </c>
      <c r="F15" s="28">
        <v>7640</v>
      </c>
      <c r="G15" s="21">
        <f t="shared" si="1"/>
        <v>0.92591623036649218</v>
      </c>
      <c r="H15" s="25">
        <v>18184</v>
      </c>
      <c r="I15" s="28">
        <v>18300</v>
      </c>
      <c r="J15" s="21">
        <f t="shared" si="2"/>
        <v>0.99366120218579235</v>
      </c>
      <c r="K15" s="25">
        <v>16040</v>
      </c>
      <c r="L15" s="26">
        <v>17120</v>
      </c>
      <c r="M15" s="21">
        <f t="shared" si="3"/>
        <v>0.93691588785046731</v>
      </c>
      <c r="N15" s="25">
        <v>34513</v>
      </c>
      <c r="O15" s="26">
        <v>39240</v>
      </c>
      <c r="P15" s="21">
        <f t="shared" si="4"/>
        <v>0.87953618756371055</v>
      </c>
      <c r="Q15" s="25">
        <v>43277</v>
      </c>
      <c r="R15" s="28">
        <v>45900</v>
      </c>
      <c r="S15" s="21">
        <f t="shared" si="5"/>
        <v>0.94285403050108929</v>
      </c>
      <c r="T15" s="25">
        <v>39716</v>
      </c>
      <c r="U15" s="28">
        <v>41120</v>
      </c>
      <c r="V15" s="21">
        <f t="shared" si="6"/>
        <v>0.96585603112840468</v>
      </c>
    </row>
    <row r="16" spans="1:22" ht="13.4" customHeight="1" x14ac:dyDescent="0.25">
      <c r="A16" s="12" t="s">
        <v>20</v>
      </c>
      <c r="B16" s="25">
        <v>196743</v>
      </c>
      <c r="C16" s="27">
        <v>208800</v>
      </c>
      <c r="D16" s="21">
        <f t="shared" si="0"/>
        <v>0.94225574712643678</v>
      </c>
      <c r="E16" s="25">
        <v>11471</v>
      </c>
      <c r="F16" s="28">
        <v>12110</v>
      </c>
      <c r="G16" s="21">
        <f t="shared" si="1"/>
        <v>0.94723369116432699</v>
      </c>
      <c r="H16" s="25">
        <v>26152</v>
      </c>
      <c r="I16" s="28">
        <v>27490</v>
      </c>
      <c r="J16" s="21">
        <f t="shared" si="2"/>
        <v>0.95132775554747184</v>
      </c>
      <c r="K16" s="25">
        <v>21183</v>
      </c>
      <c r="L16" s="26">
        <v>22560</v>
      </c>
      <c r="M16" s="21">
        <f t="shared" si="3"/>
        <v>0.93896276595744677</v>
      </c>
      <c r="N16" s="25">
        <v>43008</v>
      </c>
      <c r="O16" s="26">
        <v>47730</v>
      </c>
      <c r="P16" s="21">
        <f t="shared" si="4"/>
        <v>0.90106851037083591</v>
      </c>
      <c r="Q16" s="25">
        <v>48997</v>
      </c>
      <c r="R16" s="28">
        <v>52230</v>
      </c>
      <c r="S16" s="21">
        <f t="shared" si="5"/>
        <v>0.93810070840513116</v>
      </c>
      <c r="T16" s="25">
        <v>45932</v>
      </c>
      <c r="U16" s="28">
        <v>46680</v>
      </c>
      <c r="V16" s="21">
        <f t="shared" si="6"/>
        <v>0.98397600685518427</v>
      </c>
    </row>
    <row r="17" spans="1:22" ht="13.4" customHeight="1" x14ac:dyDescent="0.25">
      <c r="A17" s="12" t="s">
        <v>21</v>
      </c>
      <c r="B17" s="25">
        <v>61631</v>
      </c>
      <c r="C17" s="27">
        <v>65350</v>
      </c>
      <c r="D17" s="21">
        <f t="shared" si="0"/>
        <v>0.9430910482019893</v>
      </c>
      <c r="E17" s="25">
        <v>3013</v>
      </c>
      <c r="F17" s="28">
        <v>3280</v>
      </c>
      <c r="G17" s="21">
        <f t="shared" si="1"/>
        <v>0.91859756097560974</v>
      </c>
      <c r="H17" s="25">
        <v>7387</v>
      </c>
      <c r="I17" s="28">
        <v>7470</v>
      </c>
      <c r="J17" s="21">
        <f t="shared" si="2"/>
        <v>0.98888888888888893</v>
      </c>
      <c r="K17" s="25">
        <v>6409</v>
      </c>
      <c r="L17" s="26">
        <v>6560</v>
      </c>
      <c r="M17" s="21">
        <f t="shared" si="3"/>
        <v>0.97698170731707312</v>
      </c>
      <c r="N17" s="25">
        <v>14356</v>
      </c>
      <c r="O17" s="26">
        <v>16290</v>
      </c>
      <c r="P17" s="21">
        <f t="shared" si="4"/>
        <v>0.88127685696746472</v>
      </c>
      <c r="Q17" s="25">
        <v>15741</v>
      </c>
      <c r="R17" s="28">
        <v>16690</v>
      </c>
      <c r="S17" s="21">
        <f t="shared" si="5"/>
        <v>0.94313960455362489</v>
      </c>
      <c r="T17" s="25">
        <v>14725</v>
      </c>
      <c r="U17" s="28">
        <v>15060</v>
      </c>
      <c r="V17" s="21">
        <f t="shared" si="6"/>
        <v>0.97775564409030546</v>
      </c>
    </row>
    <row r="18" spans="1:22" ht="13.4" customHeight="1" x14ac:dyDescent="0.25">
      <c r="A18" s="12" t="s">
        <v>22</v>
      </c>
      <c r="B18" s="25">
        <v>345118</v>
      </c>
      <c r="C18" s="27">
        <v>372040</v>
      </c>
      <c r="D18" s="21">
        <f t="shared" si="0"/>
        <v>0.92763681324588754</v>
      </c>
      <c r="E18" s="25">
        <v>16880</v>
      </c>
      <c r="F18" s="28">
        <v>18150</v>
      </c>
      <c r="G18" s="21">
        <f t="shared" si="1"/>
        <v>0.93002754820936639</v>
      </c>
      <c r="H18" s="25">
        <v>39612</v>
      </c>
      <c r="I18" s="28">
        <v>39770</v>
      </c>
      <c r="J18" s="21">
        <f t="shared" si="2"/>
        <v>0.99602715614785009</v>
      </c>
      <c r="K18" s="25">
        <v>45386</v>
      </c>
      <c r="L18" s="26">
        <v>53120</v>
      </c>
      <c r="M18" s="21">
        <f t="shared" si="3"/>
        <v>0.85440512048192774</v>
      </c>
      <c r="N18" s="25">
        <v>91922</v>
      </c>
      <c r="O18" s="26">
        <v>101980</v>
      </c>
      <c r="P18" s="21">
        <f t="shared" si="4"/>
        <v>0.90137281819964699</v>
      </c>
      <c r="Q18" s="25">
        <v>84551</v>
      </c>
      <c r="R18" s="28">
        <v>90090</v>
      </c>
      <c r="S18" s="21">
        <f t="shared" si="5"/>
        <v>0.93851703851703849</v>
      </c>
      <c r="T18" s="25">
        <v>66767</v>
      </c>
      <c r="U18" s="28">
        <v>68930</v>
      </c>
      <c r="V18" s="21">
        <f t="shared" si="6"/>
        <v>0.96862033947482951</v>
      </c>
    </row>
    <row r="19" spans="1:22" ht="13.4" customHeight="1" x14ac:dyDescent="0.25">
      <c r="A19" s="12" t="s">
        <v>23</v>
      </c>
      <c r="B19" s="25">
        <v>49498</v>
      </c>
      <c r="C19" s="27">
        <v>54200</v>
      </c>
      <c r="D19" s="21">
        <f t="shared" si="0"/>
        <v>0.91324723247232475</v>
      </c>
      <c r="E19" s="25">
        <v>3287</v>
      </c>
      <c r="F19" s="28">
        <v>3730</v>
      </c>
      <c r="G19" s="21">
        <f t="shared" si="1"/>
        <v>0.88123324396782843</v>
      </c>
      <c r="H19" s="25">
        <v>7169</v>
      </c>
      <c r="I19" s="28">
        <v>7830</v>
      </c>
      <c r="J19" s="21">
        <f t="shared" si="2"/>
        <v>0.91558109833971901</v>
      </c>
      <c r="K19" s="25">
        <v>6284</v>
      </c>
      <c r="L19" s="26">
        <v>7010</v>
      </c>
      <c r="M19" s="21">
        <f t="shared" si="3"/>
        <v>0.8964336661911555</v>
      </c>
      <c r="N19" s="25">
        <v>12150</v>
      </c>
      <c r="O19" s="26">
        <v>13525</v>
      </c>
      <c r="P19" s="21">
        <f t="shared" si="4"/>
        <v>0.8983364140480592</v>
      </c>
      <c r="Q19" s="25">
        <v>11503</v>
      </c>
      <c r="R19" s="28">
        <v>12755</v>
      </c>
      <c r="S19" s="21">
        <f t="shared" si="5"/>
        <v>0.90184241473931792</v>
      </c>
      <c r="T19" s="25">
        <v>9105</v>
      </c>
      <c r="U19" s="28">
        <v>9350</v>
      </c>
      <c r="V19" s="21">
        <f t="shared" si="6"/>
        <v>0.97379679144385023</v>
      </c>
    </row>
    <row r="20" spans="1:22" ht="13.4" customHeight="1" x14ac:dyDescent="0.25">
      <c r="A20" s="12" t="s">
        <v>24</v>
      </c>
      <c r="B20" s="25">
        <v>123706</v>
      </c>
      <c r="C20" s="27">
        <v>132270</v>
      </c>
      <c r="D20" s="21">
        <f t="shared" si="0"/>
        <v>0.93525364784153631</v>
      </c>
      <c r="E20" s="25">
        <v>7081</v>
      </c>
      <c r="F20" s="28">
        <v>7870</v>
      </c>
      <c r="G20" s="21">
        <f t="shared" si="1"/>
        <v>0.89974587039390086</v>
      </c>
      <c r="H20" s="25">
        <v>16691</v>
      </c>
      <c r="I20" s="28">
        <v>17520</v>
      </c>
      <c r="J20" s="21">
        <f t="shared" si="2"/>
        <v>0.95268264840182648</v>
      </c>
      <c r="K20" s="25">
        <v>13799</v>
      </c>
      <c r="L20" s="26">
        <v>15130</v>
      </c>
      <c r="M20" s="21">
        <f t="shared" si="3"/>
        <v>0.91202908129543947</v>
      </c>
      <c r="N20" s="25">
        <v>29302</v>
      </c>
      <c r="O20" s="26">
        <v>32640</v>
      </c>
      <c r="P20" s="21">
        <f t="shared" si="4"/>
        <v>0.89773284313725488</v>
      </c>
      <c r="Q20" s="25">
        <v>30891</v>
      </c>
      <c r="R20" s="28">
        <v>33080</v>
      </c>
      <c r="S20" s="21">
        <f t="shared" si="5"/>
        <v>0.93382708585247887</v>
      </c>
      <c r="T20" s="25">
        <v>25942</v>
      </c>
      <c r="U20" s="28">
        <v>26030</v>
      </c>
      <c r="V20" s="21">
        <f t="shared" si="6"/>
        <v>0.9966192854398771</v>
      </c>
    </row>
    <row r="21" spans="1:22" ht="13.4" customHeight="1" x14ac:dyDescent="0.25">
      <c r="A21" s="12" t="s">
        <v>25</v>
      </c>
      <c r="B21" s="25">
        <v>447154</v>
      </c>
      <c r="C21" s="27">
        <v>482190</v>
      </c>
      <c r="D21" s="21">
        <f t="shared" si="0"/>
        <v>0.92733984528920133</v>
      </c>
      <c r="E21" s="25">
        <v>28329</v>
      </c>
      <c r="F21" s="28">
        <v>29870</v>
      </c>
      <c r="G21" s="21">
        <f t="shared" si="1"/>
        <v>0.94840977569467688</v>
      </c>
      <c r="H21" s="25">
        <v>60788</v>
      </c>
      <c r="I21" s="28">
        <v>63660</v>
      </c>
      <c r="J21" s="21">
        <f t="shared" si="2"/>
        <v>0.95488532830662898</v>
      </c>
      <c r="K21" s="25">
        <v>54136</v>
      </c>
      <c r="L21" s="26">
        <v>62580</v>
      </c>
      <c r="M21" s="21">
        <f t="shared" si="3"/>
        <v>0.86506871204857783</v>
      </c>
      <c r="N21" s="25">
        <v>118041</v>
      </c>
      <c r="O21" s="26">
        <v>128590</v>
      </c>
      <c r="P21" s="21">
        <f t="shared" si="4"/>
        <v>0.91796407185628748</v>
      </c>
      <c r="Q21" s="25">
        <v>103213</v>
      </c>
      <c r="R21" s="28">
        <v>112500</v>
      </c>
      <c r="S21" s="21">
        <f t="shared" si="5"/>
        <v>0.91744888888888887</v>
      </c>
      <c r="T21" s="25">
        <v>82647</v>
      </c>
      <c r="U21" s="28">
        <v>84990</v>
      </c>
      <c r="V21" s="21">
        <f t="shared" si="6"/>
        <v>0.97243205082950934</v>
      </c>
    </row>
    <row r="22" spans="1:22" ht="13.4" customHeight="1" x14ac:dyDescent="0.25">
      <c r="A22" s="12" t="s">
        <v>26</v>
      </c>
      <c r="B22" s="25">
        <v>50170</v>
      </c>
      <c r="C22" s="27">
        <v>52445</v>
      </c>
      <c r="D22" s="21">
        <f t="shared" si="0"/>
        <v>0.95662122223281532</v>
      </c>
      <c r="E22" s="25">
        <v>2728</v>
      </c>
      <c r="F22" s="28">
        <v>2870</v>
      </c>
      <c r="G22" s="21">
        <f t="shared" si="1"/>
        <v>0.95052264808362374</v>
      </c>
      <c r="H22" s="25">
        <v>6079</v>
      </c>
      <c r="I22" s="28">
        <v>6230</v>
      </c>
      <c r="J22" s="21">
        <f t="shared" si="2"/>
        <v>0.97576243980738364</v>
      </c>
      <c r="K22" s="25">
        <v>5189</v>
      </c>
      <c r="L22" s="26">
        <v>5395</v>
      </c>
      <c r="M22" s="21">
        <f t="shared" si="3"/>
        <v>0.9618164967562558</v>
      </c>
      <c r="N22" s="25">
        <v>10581</v>
      </c>
      <c r="O22" s="26">
        <v>11630</v>
      </c>
      <c r="P22" s="21">
        <f t="shared" si="4"/>
        <v>0.90980223559759243</v>
      </c>
      <c r="Q22" s="25">
        <v>12954</v>
      </c>
      <c r="R22" s="28">
        <v>13555</v>
      </c>
      <c r="S22" s="21">
        <f t="shared" si="5"/>
        <v>0.95566211729988937</v>
      </c>
      <c r="T22" s="25">
        <v>12639</v>
      </c>
      <c r="U22" s="28">
        <v>12765</v>
      </c>
      <c r="V22" s="21">
        <f t="shared" si="6"/>
        <v>0.99012925969447707</v>
      </c>
    </row>
    <row r="23" spans="1:22" ht="13.4" customHeight="1" x14ac:dyDescent="0.25">
      <c r="A23" s="12" t="s">
        <v>27</v>
      </c>
      <c r="B23" s="25">
        <v>659162</v>
      </c>
      <c r="C23" s="27">
        <v>689850</v>
      </c>
      <c r="D23" s="21">
        <f t="shared" si="0"/>
        <v>0.95551496702181637</v>
      </c>
      <c r="E23" s="25">
        <v>37976</v>
      </c>
      <c r="F23" s="28">
        <v>39940</v>
      </c>
      <c r="G23" s="21">
        <f t="shared" si="1"/>
        <v>0.95082623935903854</v>
      </c>
      <c r="H23" s="25">
        <v>86630</v>
      </c>
      <c r="I23" s="28">
        <v>85910</v>
      </c>
      <c r="J23" s="21">
        <f t="shared" si="2"/>
        <v>1.0083808636945641</v>
      </c>
      <c r="K23" s="25">
        <v>74804</v>
      </c>
      <c r="L23" s="26">
        <v>84300</v>
      </c>
      <c r="M23" s="21">
        <f t="shared" si="3"/>
        <v>0.88735468564650055</v>
      </c>
      <c r="N23" s="25">
        <v>190911</v>
      </c>
      <c r="O23" s="26">
        <v>203000</v>
      </c>
      <c r="P23" s="21">
        <f t="shared" si="4"/>
        <v>0.94044827586206892</v>
      </c>
      <c r="Q23" s="25">
        <v>162100</v>
      </c>
      <c r="R23" s="28">
        <v>168530</v>
      </c>
      <c r="S23" s="21">
        <f t="shared" si="5"/>
        <v>0.9618465555094049</v>
      </c>
      <c r="T23" s="25">
        <v>106741</v>
      </c>
      <c r="U23" s="28">
        <v>108170</v>
      </c>
      <c r="V23" s="21">
        <f t="shared" si="6"/>
        <v>0.98678931311823981</v>
      </c>
    </row>
    <row r="24" spans="1:22" ht="13.4" customHeight="1" x14ac:dyDescent="0.25">
      <c r="A24" s="12" t="s">
        <v>28</v>
      </c>
      <c r="B24" s="25">
        <v>33102</v>
      </c>
      <c r="C24" s="27">
        <v>34665</v>
      </c>
      <c r="D24" s="21">
        <f t="shared" si="0"/>
        <v>0.95491129381220252</v>
      </c>
      <c r="E24" s="25">
        <v>1467</v>
      </c>
      <c r="F24" s="28">
        <v>1630</v>
      </c>
      <c r="G24" s="21">
        <f t="shared" si="1"/>
        <v>0.9</v>
      </c>
      <c r="H24" s="25">
        <v>3635</v>
      </c>
      <c r="I24" s="28">
        <v>3805</v>
      </c>
      <c r="J24" s="21">
        <f t="shared" si="2"/>
        <v>0.9553219448094612</v>
      </c>
      <c r="K24" s="25">
        <v>3031</v>
      </c>
      <c r="L24" s="26">
        <v>3210</v>
      </c>
      <c r="M24" s="21">
        <f t="shared" si="3"/>
        <v>0.94423676012461055</v>
      </c>
      <c r="N24" s="25">
        <v>7116</v>
      </c>
      <c r="O24" s="26">
        <v>7570</v>
      </c>
      <c r="P24" s="21">
        <f t="shared" si="4"/>
        <v>0.94002642007926018</v>
      </c>
      <c r="Q24" s="25">
        <v>9577</v>
      </c>
      <c r="R24" s="28">
        <v>10010</v>
      </c>
      <c r="S24" s="21">
        <f t="shared" si="5"/>
        <v>0.95674325674325678</v>
      </c>
      <c r="T24" s="25">
        <v>8276</v>
      </c>
      <c r="U24" s="28">
        <v>8440</v>
      </c>
      <c r="V24" s="21">
        <f t="shared" si="6"/>
        <v>0.98056872037914689</v>
      </c>
    </row>
    <row r="25" spans="1:22" ht="13.4" customHeight="1" x14ac:dyDescent="0.25">
      <c r="A25" s="12" t="s">
        <v>29</v>
      </c>
      <c r="B25" s="25">
        <v>67291</v>
      </c>
      <c r="C25" s="27">
        <v>70820</v>
      </c>
      <c r="D25" s="21">
        <f t="shared" si="0"/>
        <v>0.95016944365998302</v>
      </c>
      <c r="E25" s="25">
        <v>3952</v>
      </c>
      <c r="F25" s="28">
        <v>4230</v>
      </c>
      <c r="G25" s="21">
        <f t="shared" si="1"/>
        <v>0.93427895981087472</v>
      </c>
      <c r="H25" s="25">
        <v>8667</v>
      </c>
      <c r="I25" s="28">
        <v>8990</v>
      </c>
      <c r="J25" s="21">
        <f t="shared" si="2"/>
        <v>0.96407119021134591</v>
      </c>
      <c r="K25" s="25">
        <v>7507</v>
      </c>
      <c r="L25" s="26">
        <v>7860</v>
      </c>
      <c r="M25" s="21">
        <f t="shared" si="3"/>
        <v>0.95508905852417303</v>
      </c>
      <c r="N25" s="25">
        <v>15284</v>
      </c>
      <c r="O25" s="26">
        <v>16710</v>
      </c>
      <c r="P25" s="21">
        <f t="shared" si="4"/>
        <v>0.91466187911430286</v>
      </c>
      <c r="Q25" s="25">
        <v>16437</v>
      </c>
      <c r="R25" s="28">
        <v>17410</v>
      </c>
      <c r="S25" s="21">
        <f t="shared" si="5"/>
        <v>0.94411257897759904</v>
      </c>
      <c r="T25" s="25">
        <v>15444</v>
      </c>
      <c r="U25" s="28">
        <v>15620</v>
      </c>
      <c r="V25" s="21">
        <f t="shared" si="6"/>
        <v>0.9887323943661972</v>
      </c>
    </row>
    <row r="26" spans="1:22" ht="13.4" customHeight="1" x14ac:dyDescent="0.25">
      <c r="A26" s="18" t="s">
        <v>30</v>
      </c>
      <c r="B26" s="19">
        <f>SUM(B6:B25)</f>
        <v>5115872</v>
      </c>
      <c r="C26" s="19">
        <f>SUM(C6:C25)</f>
        <v>5436210</v>
      </c>
      <c r="D26" s="20">
        <f t="shared" si="0"/>
        <v>0.94107328451255567</v>
      </c>
      <c r="E26" s="19">
        <f>SUM(E6:E25)</f>
        <v>292596</v>
      </c>
      <c r="F26" s="19">
        <f>SUM(F6:F25)</f>
        <v>308960</v>
      </c>
      <c r="G26" s="20">
        <f t="shared" si="1"/>
        <v>0.947035214914552</v>
      </c>
      <c r="H26" s="19">
        <f>SUM(H6:H25)</f>
        <v>650778</v>
      </c>
      <c r="I26" s="19">
        <f>SUM(I6:I25)</f>
        <v>659285</v>
      </c>
      <c r="J26" s="20">
        <f t="shared" si="2"/>
        <v>0.98709662740696358</v>
      </c>
      <c r="K26" s="19">
        <f>SUM(K6:K25)</f>
        <v>611764</v>
      </c>
      <c r="L26" s="19">
        <f>SUM(L6:L25)</f>
        <v>699405</v>
      </c>
      <c r="M26" s="20">
        <f t="shared" si="3"/>
        <v>0.87469205967929886</v>
      </c>
      <c r="N26" s="19">
        <f>SUM(N6:N25)</f>
        <v>1401106</v>
      </c>
      <c r="O26" s="19">
        <f>SUM(O6:O25)</f>
        <v>1520675</v>
      </c>
      <c r="P26" s="20">
        <f t="shared" si="4"/>
        <v>0.92137110164893876</v>
      </c>
      <c r="Q26" s="19">
        <f>SUM(Q6:Q25)</f>
        <v>1238361</v>
      </c>
      <c r="R26" s="19">
        <f>SUM(R6:R25)</f>
        <v>1308100</v>
      </c>
      <c r="S26" s="20">
        <f>IF(Q26=0,"",Q26/R26)</f>
        <v>0.94668679764543995</v>
      </c>
      <c r="T26" s="19">
        <f>SUM(T6:T25)</f>
        <v>921267</v>
      </c>
      <c r="U26" s="19">
        <f>SUM(U6:U25)</f>
        <v>939785</v>
      </c>
      <c r="V26" s="20">
        <f t="shared" si="6"/>
        <v>0.98029549311810682</v>
      </c>
    </row>
    <row r="28" spans="1:22" x14ac:dyDescent="0.25">
      <c r="A28" s="2" t="s">
        <v>31</v>
      </c>
      <c r="B28" s="4"/>
      <c r="C28" s="5"/>
      <c r="D28" s="6"/>
      <c r="E28" s="4"/>
      <c r="F28" s="7"/>
      <c r="G28" s="8"/>
      <c r="H28" s="4"/>
      <c r="I28" s="7"/>
      <c r="J28" s="9"/>
      <c r="K28" s="4"/>
      <c r="L28" s="7"/>
      <c r="M28" s="9"/>
      <c r="N28" s="4"/>
      <c r="O28" s="7"/>
      <c r="P28" s="9"/>
      <c r="Q28" s="4"/>
      <c r="R28" s="7"/>
      <c r="S28" s="9"/>
      <c r="T28" s="4"/>
      <c r="U28" s="7"/>
      <c r="V28" s="9"/>
    </row>
    <row r="29" spans="1:22" x14ac:dyDescent="0.25">
      <c r="A29" s="2" t="s">
        <v>32</v>
      </c>
    </row>
    <row r="31" spans="1:22" x14ac:dyDescent="0.25">
      <c r="B31" s="4"/>
    </row>
  </sheetData>
  <pageMargins left="0.31496062992125984" right="0.31496062992125984" top="0.55118110236220474" bottom="0.35433070866141736" header="0.31496062992125984" footer="0.31496062992125984"/>
  <pageSetup paperSize="9" scale="61" orientation="landscape" r:id="rId1"/>
  <rowBreaks count="2" manualBreakCount="2">
    <brk id="27" max="16383" man="1"/>
    <brk id="53" max="16383" man="1"/>
  </rowBreaks>
  <ignoredErrors>
    <ignoredError sqref="A1:XFD4 A27:XFD27 D6:D26 G6:G25 J6:J26 M6:M26 P6:P26 S6:S26 V7:V25 B30:XFD30 B29:XFD29 A33:XFD34 C31:XFD31 C32:XFD32 A36:XFD1048576 B35:XFD35 B5:XFD5 B28:XFD28 V6 X6:XFD6 X7:XFD25 X26:XFD2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4"/>
  <sheetViews>
    <sheetView zoomScaleNormal="100" workbookViewId="0">
      <pane xSplit="4" ySplit="5" topLeftCell="E6" activePane="bottomRight" state="frozen"/>
      <selection pane="topRight" activeCell="A28" sqref="A28:A32"/>
      <selection pane="bottomLeft" activeCell="A28" sqref="A28:A32"/>
      <selection pane="bottomRight" activeCell="P26" sqref="P26"/>
    </sheetView>
  </sheetViews>
  <sheetFormatPr defaultColWidth="9.453125" defaultRowHeight="11.5" x14ac:dyDescent="0.25"/>
  <cols>
    <col min="1" max="1" width="27.54296875" style="2" customWidth="1"/>
    <col min="2" max="2" width="12.1796875" style="2" bestFit="1" customWidth="1"/>
    <col min="3" max="3" width="14" style="2" bestFit="1" customWidth="1"/>
    <col min="4" max="4" width="9.453125" style="2" customWidth="1"/>
    <col min="5" max="5" width="12.1796875" style="2" bestFit="1" customWidth="1"/>
    <col min="6" max="6" width="14" style="2" bestFit="1" customWidth="1"/>
    <col min="7" max="7" width="9.453125" style="2" customWidth="1"/>
    <col min="8" max="8" width="12.1796875" style="2" bestFit="1" customWidth="1"/>
    <col min="9" max="9" width="14" style="2" bestFit="1" customWidth="1"/>
    <col min="10" max="10" width="9.453125" style="2" customWidth="1"/>
    <col min="11" max="11" width="12.1796875" style="2" bestFit="1" customWidth="1"/>
    <col min="12" max="12" width="14" style="2" bestFit="1" customWidth="1"/>
    <col min="13" max="13" width="9.453125" style="2" customWidth="1"/>
    <col min="14" max="14" width="12.1796875" style="2" bestFit="1" customWidth="1"/>
    <col min="15" max="15" width="14" style="2" bestFit="1" customWidth="1"/>
    <col min="16" max="16" width="9.453125" style="2" customWidth="1"/>
    <col min="17" max="17" width="12.1796875" style="2" bestFit="1" customWidth="1"/>
    <col min="18" max="18" width="14" style="2" bestFit="1" customWidth="1"/>
    <col min="19" max="19" width="9.453125" style="2" customWidth="1"/>
    <col min="20" max="16384" width="9.453125" style="2"/>
  </cols>
  <sheetData>
    <row r="1" spans="1:21" ht="14" x14ac:dyDescent="0.25">
      <c r="A1" s="23" t="str">
        <f>SUBSTITUTE(Ethnicity!A1,"Ethnicity","Deprivation")</f>
        <v>Access to Primary Care by Prioritised Deprivation (January 2026)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x14ac:dyDescent="0.25">
      <c r="A2" s="11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13.4" customHeight="1" x14ac:dyDescent="0.25">
      <c r="B4" s="13" t="s">
        <v>1</v>
      </c>
      <c r="C4" s="14"/>
      <c r="D4" s="14"/>
      <c r="E4" s="13" t="s">
        <v>44</v>
      </c>
      <c r="F4" s="14"/>
      <c r="G4" s="14"/>
      <c r="H4" s="13" t="s">
        <v>45</v>
      </c>
      <c r="I4" s="14"/>
      <c r="J4" s="14"/>
      <c r="K4" s="13" t="s">
        <v>46</v>
      </c>
      <c r="L4" s="14"/>
      <c r="M4" s="14"/>
      <c r="N4" s="13" t="s">
        <v>47</v>
      </c>
      <c r="O4" s="14"/>
      <c r="P4" s="14"/>
      <c r="Q4" s="13" t="s">
        <v>48</v>
      </c>
      <c r="R4" s="14"/>
      <c r="S4" s="14"/>
    </row>
    <row r="5" spans="1:21" ht="26.9" customHeight="1" x14ac:dyDescent="0.25">
      <c r="A5" s="15" t="s">
        <v>6</v>
      </c>
      <c r="B5" s="16" t="s">
        <v>7</v>
      </c>
      <c r="C5" s="16" t="s">
        <v>8</v>
      </c>
      <c r="D5" s="17" t="s">
        <v>9</v>
      </c>
      <c r="E5" s="16" t="s">
        <v>7</v>
      </c>
      <c r="F5" s="16" t="s">
        <v>8</v>
      </c>
      <c r="G5" s="17" t="s">
        <v>9</v>
      </c>
      <c r="H5" s="16" t="s">
        <v>7</v>
      </c>
      <c r="I5" s="16" t="s">
        <v>8</v>
      </c>
      <c r="J5" s="17" t="s">
        <v>9</v>
      </c>
      <c r="K5" s="16" t="s">
        <v>7</v>
      </c>
      <c r="L5" s="16" t="s">
        <v>8</v>
      </c>
      <c r="M5" s="17" t="s">
        <v>9</v>
      </c>
      <c r="N5" s="16" t="s">
        <v>7</v>
      </c>
      <c r="O5" s="16" t="s">
        <v>8</v>
      </c>
      <c r="P5" s="17" t="s">
        <v>9</v>
      </c>
      <c r="Q5" s="16" t="s">
        <v>7</v>
      </c>
      <c r="R5" s="16" t="s">
        <v>8</v>
      </c>
      <c r="S5" s="17" t="s">
        <v>9</v>
      </c>
    </row>
    <row r="6" spans="1:21" ht="13.4" customHeight="1" x14ac:dyDescent="0.25">
      <c r="A6" s="12" t="s">
        <v>10</v>
      </c>
      <c r="B6" s="25">
        <v>487771</v>
      </c>
      <c r="C6" s="27">
        <v>520390</v>
      </c>
      <c r="D6" s="21">
        <f>IF(B6=0,"",B6/C6)</f>
        <v>0.93731816522223721</v>
      </c>
      <c r="E6" s="25">
        <v>90065</v>
      </c>
      <c r="F6" s="27">
        <v>94322.255077553666</v>
      </c>
      <c r="G6" s="21">
        <f>IF(E6=0,"",E6/F6)</f>
        <v>0.95486478695771992</v>
      </c>
      <c r="H6" s="25">
        <v>103003</v>
      </c>
      <c r="I6" s="27">
        <v>110199.35246215721</v>
      </c>
      <c r="J6" s="21">
        <f>IF(H6=0,"",H6/I6)</f>
        <v>0.93469696235621291</v>
      </c>
      <c r="K6" s="25">
        <v>116740</v>
      </c>
      <c r="L6" s="27">
        <v>123906.45931583547</v>
      </c>
      <c r="M6" s="21">
        <f>IF(K6=0,"",K6/L6)</f>
        <v>0.94216234282372413</v>
      </c>
      <c r="N6" s="25">
        <v>88424</v>
      </c>
      <c r="O6" s="27">
        <v>98248.904609704245</v>
      </c>
      <c r="P6" s="21">
        <f>IF(N6=0,"",N6/O6)</f>
        <v>0.89999985599092558</v>
      </c>
      <c r="Q6" s="25">
        <v>86558</v>
      </c>
      <c r="R6" s="27">
        <v>93712.591071246075</v>
      </c>
      <c r="S6" s="21">
        <f>IF(Q6=0,"",Q6/R6)</f>
        <v>0.92365389763039718</v>
      </c>
      <c r="T6" s="4"/>
      <c r="U6" s="4"/>
    </row>
    <row r="7" spans="1:21" ht="13.4" customHeight="1" x14ac:dyDescent="0.25">
      <c r="A7" s="12" t="s">
        <v>11</v>
      </c>
      <c r="B7" s="25">
        <v>265757</v>
      </c>
      <c r="C7" s="27">
        <v>287620</v>
      </c>
      <c r="D7" s="21">
        <f t="shared" ref="D7:D26" si="0">IF(B7=0,"",B7/C7)</f>
        <v>0.92398650997844378</v>
      </c>
      <c r="E7" s="25">
        <v>50190</v>
      </c>
      <c r="F7" s="27">
        <v>47268.816623469706</v>
      </c>
      <c r="G7" s="21">
        <f t="shared" ref="G7:G26" si="1">IF(E7=0,"",E7/F7)</f>
        <v>1.061799376104539</v>
      </c>
      <c r="H7" s="25">
        <v>51597</v>
      </c>
      <c r="I7" s="27">
        <v>53923.13719649308</v>
      </c>
      <c r="J7" s="21">
        <f t="shared" ref="J7:J26" si="2">IF(H7=0,"",H7/I7)</f>
        <v>0.95686198323334271</v>
      </c>
      <c r="K7" s="25">
        <v>55798</v>
      </c>
      <c r="L7" s="27">
        <v>60216.23934994606</v>
      </c>
      <c r="M7" s="21">
        <f t="shared" ref="M7:M26" si="3">IF(K7=0,"",K7/L7)</f>
        <v>0.92662711259217789</v>
      </c>
      <c r="N7" s="25">
        <v>55423</v>
      </c>
      <c r="O7" s="27">
        <v>63850.999696873165</v>
      </c>
      <c r="P7" s="21">
        <f t="shared" ref="P7:P26" si="4">IF(N7=0,"",N7/O7)</f>
        <v>0.86800520372610723</v>
      </c>
      <c r="Q7" s="25">
        <v>49925</v>
      </c>
      <c r="R7" s="27">
        <v>62360.973716145287</v>
      </c>
      <c r="S7" s="21">
        <f t="shared" ref="S7:S26" si="5">IF(Q7=0,"",Q7/R7)</f>
        <v>0.80058082844005363</v>
      </c>
      <c r="T7" s="4"/>
      <c r="U7" s="4"/>
    </row>
    <row r="8" spans="1:21" ht="13.4" customHeight="1" x14ac:dyDescent="0.25">
      <c r="A8" s="12" t="s">
        <v>12</v>
      </c>
      <c r="B8" s="25">
        <v>613352</v>
      </c>
      <c r="C8" s="27">
        <v>639290</v>
      </c>
      <c r="D8" s="21">
        <f t="shared" si="0"/>
        <v>0.95942686417744683</v>
      </c>
      <c r="E8" s="25">
        <v>196513</v>
      </c>
      <c r="F8" s="27">
        <v>179700.70789478603</v>
      </c>
      <c r="G8" s="21">
        <f t="shared" si="1"/>
        <v>1.0935571835090239</v>
      </c>
      <c r="H8" s="25">
        <v>130244</v>
      </c>
      <c r="I8" s="27">
        <v>140966.04104295449</v>
      </c>
      <c r="J8" s="21">
        <f t="shared" si="2"/>
        <v>0.92393883687428435</v>
      </c>
      <c r="K8" s="25">
        <v>112652</v>
      </c>
      <c r="L8" s="27">
        <v>124955.04192758522</v>
      </c>
      <c r="M8" s="21">
        <f t="shared" si="3"/>
        <v>0.90154025209550837</v>
      </c>
      <c r="N8" s="25">
        <v>106043</v>
      </c>
      <c r="O8" s="27">
        <v>122855.23876491385</v>
      </c>
      <c r="P8" s="21">
        <f t="shared" si="4"/>
        <v>0.86315407520321996</v>
      </c>
      <c r="Q8" s="25">
        <v>61440</v>
      </c>
      <c r="R8" s="27">
        <v>70812.510911364501</v>
      </c>
      <c r="S8" s="21">
        <f t="shared" si="5"/>
        <v>0.86764329084311098</v>
      </c>
      <c r="T8" s="4"/>
      <c r="U8" s="4"/>
    </row>
    <row r="9" spans="1:21" ht="13.4" customHeight="1" x14ac:dyDescent="0.25">
      <c r="A9" s="12" t="s">
        <v>13</v>
      </c>
      <c r="B9" s="25">
        <v>305096</v>
      </c>
      <c r="C9" s="27">
        <v>328550</v>
      </c>
      <c r="D9" s="21">
        <f t="shared" si="0"/>
        <v>0.92861360523512404</v>
      </c>
      <c r="E9" s="25">
        <v>104182</v>
      </c>
      <c r="F9" s="27">
        <v>105823.20387740631</v>
      </c>
      <c r="G9" s="21">
        <f t="shared" si="1"/>
        <v>0.98449107740767694</v>
      </c>
      <c r="H9" s="25">
        <v>71461</v>
      </c>
      <c r="I9" s="27">
        <v>78090.507264329237</v>
      </c>
      <c r="J9" s="21">
        <f t="shared" si="2"/>
        <v>0.91510482520123781</v>
      </c>
      <c r="K9" s="25">
        <v>56503</v>
      </c>
      <c r="L9" s="27">
        <v>64453.312712397455</v>
      </c>
      <c r="M9" s="21">
        <f t="shared" si="3"/>
        <v>0.8766500529170127</v>
      </c>
      <c r="N9" s="25">
        <v>37174</v>
      </c>
      <c r="O9" s="27">
        <v>42057.352428829152</v>
      </c>
      <c r="P9" s="21">
        <f t="shared" si="4"/>
        <v>0.88388825860845799</v>
      </c>
      <c r="Q9" s="25">
        <v>32494</v>
      </c>
      <c r="R9" s="27">
        <v>38126.092460908571</v>
      </c>
      <c r="S9" s="21">
        <f t="shared" si="5"/>
        <v>0.85227721758574482</v>
      </c>
      <c r="T9" s="4"/>
      <c r="U9" s="4"/>
    </row>
    <row r="10" spans="1:21" ht="13.4" customHeight="1" x14ac:dyDescent="0.25">
      <c r="A10" s="12" t="s">
        <v>14</v>
      </c>
      <c r="B10" s="25">
        <v>629882</v>
      </c>
      <c r="C10" s="27">
        <v>655469.99999999988</v>
      </c>
      <c r="D10" s="21">
        <f t="shared" si="0"/>
        <v>0.96096236288464787</v>
      </c>
      <c r="E10" s="25">
        <v>90560</v>
      </c>
      <c r="F10" s="27">
        <v>93214.098497168656</v>
      </c>
      <c r="G10" s="21">
        <f t="shared" si="1"/>
        <v>0.97152685548689532</v>
      </c>
      <c r="H10" s="25">
        <v>106594</v>
      </c>
      <c r="I10" s="27">
        <v>108382.82665142285</v>
      </c>
      <c r="J10" s="21">
        <f t="shared" si="2"/>
        <v>0.98349529434975891</v>
      </c>
      <c r="K10" s="25">
        <v>105249</v>
      </c>
      <c r="L10" s="27">
        <v>101268.24034922229</v>
      </c>
      <c r="M10" s="21">
        <f t="shared" si="3"/>
        <v>1.0393090631085333</v>
      </c>
      <c r="N10" s="25">
        <v>111685</v>
      </c>
      <c r="O10" s="27">
        <v>111258.09303290087</v>
      </c>
      <c r="P10" s="21">
        <f t="shared" si="4"/>
        <v>1.0038370868622823</v>
      </c>
      <c r="Q10" s="25">
        <v>208450</v>
      </c>
      <c r="R10" s="27">
        <v>241346.91687520608</v>
      </c>
      <c r="S10" s="21">
        <f t="shared" si="5"/>
        <v>0.86369448053808706</v>
      </c>
      <c r="T10" s="4"/>
      <c r="U10" s="4"/>
    </row>
    <row r="11" spans="1:21" ht="13.4" customHeight="1" x14ac:dyDescent="0.25">
      <c r="A11" s="12" t="s">
        <v>15</v>
      </c>
      <c r="B11" s="25">
        <v>172018</v>
      </c>
      <c r="C11" s="27">
        <v>187360</v>
      </c>
      <c r="D11" s="21">
        <f t="shared" si="0"/>
        <v>0.91811485909479074</v>
      </c>
      <c r="E11" s="25">
        <v>29397</v>
      </c>
      <c r="F11" s="27">
        <v>29224.288547912438</v>
      </c>
      <c r="G11" s="21">
        <f t="shared" si="1"/>
        <v>1.0059098599373739</v>
      </c>
      <c r="H11" s="25">
        <v>26846</v>
      </c>
      <c r="I11" s="27">
        <v>28291.881894150414</v>
      </c>
      <c r="J11" s="21">
        <f t="shared" si="2"/>
        <v>0.94889410681269093</v>
      </c>
      <c r="K11" s="25">
        <v>29548</v>
      </c>
      <c r="L11" s="27">
        <v>32985.883391089497</v>
      </c>
      <c r="M11" s="21">
        <f t="shared" si="3"/>
        <v>0.89577713137680659</v>
      </c>
      <c r="N11" s="25">
        <v>38921</v>
      </c>
      <c r="O11" s="27">
        <v>43316.949114772673</v>
      </c>
      <c r="P11" s="21">
        <f t="shared" si="4"/>
        <v>0.89851664984241719</v>
      </c>
      <c r="Q11" s="25">
        <v>45871</v>
      </c>
      <c r="R11" s="27">
        <v>53541.454078025905</v>
      </c>
      <c r="S11" s="21">
        <f t="shared" si="5"/>
        <v>0.85673803205180499</v>
      </c>
      <c r="T11" s="4"/>
      <c r="U11" s="4"/>
    </row>
    <row r="12" spans="1:21" ht="13.4" customHeight="1" x14ac:dyDescent="0.25">
      <c r="A12" s="12" t="s">
        <v>16</v>
      </c>
      <c r="B12" s="25">
        <v>154936</v>
      </c>
      <c r="C12" s="27">
        <v>165910</v>
      </c>
      <c r="D12" s="21">
        <f t="shared" si="0"/>
        <v>0.93385570490024716</v>
      </c>
      <c r="E12" s="25">
        <v>36845</v>
      </c>
      <c r="F12" s="27">
        <v>40033.214957461678</v>
      </c>
      <c r="G12" s="21">
        <f t="shared" si="1"/>
        <v>0.9203607564156564</v>
      </c>
      <c r="H12" s="25">
        <v>23631</v>
      </c>
      <c r="I12" s="27">
        <v>25468.961316427602</v>
      </c>
      <c r="J12" s="21">
        <f t="shared" si="2"/>
        <v>0.92783524645576698</v>
      </c>
      <c r="K12" s="25">
        <v>27255</v>
      </c>
      <c r="L12" s="27">
        <v>29566.807881127545</v>
      </c>
      <c r="M12" s="21">
        <f t="shared" si="3"/>
        <v>0.92181070440806134</v>
      </c>
      <c r="N12" s="25">
        <v>35965</v>
      </c>
      <c r="O12" s="27">
        <v>37229.147269503337</v>
      </c>
      <c r="P12" s="21">
        <f t="shared" si="4"/>
        <v>0.96604415190194604</v>
      </c>
      <c r="Q12" s="25">
        <v>30217</v>
      </c>
      <c r="R12" s="27">
        <v>33611.847144735992</v>
      </c>
      <c r="S12" s="21">
        <f t="shared" si="5"/>
        <v>0.89899849508069463</v>
      </c>
      <c r="T12" s="4"/>
      <c r="U12" s="4"/>
    </row>
    <row r="13" spans="1:21" ht="13.4" customHeight="1" x14ac:dyDescent="0.25">
      <c r="A13" s="12" t="s">
        <v>17</v>
      </c>
      <c r="B13" s="25">
        <v>113581</v>
      </c>
      <c r="C13" s="27">
        <v>122470</v>
      </c>
      <c r="D13" s="21">
        <f t="shared" si="0"/>
        <v>0.92741895974524369</v>
      </c>
      <c r="E13" s="25">
        <v>16217</v>
      </c>
      <c r="F13" s="27">
        <v>14746.941805786711</v>
      </c>
      <c r="G13" s="21">
        <f t="shared" si="1"/>
        <v>1.0996856306598048</v>
      </c>
      <c r="H13" s="25">
        <v>17758</v>
      </c>
      <c r="I13" s="27">
        <v>18885.222665551784</v>
      </c>
      <c r="J13" s="21">
        <f t="shared" si="2"/>
        <v>0.94031192083279314</v>
      </c>
      <c r="K13" s="25">
        <v>16967</v>
      </c>
      <c r="L13" s="27">
        <v>18497.424844290101</v>
      </c>
      <c r="M13" s="21">
        <f t="shared" si="3"/>
        <v>0.91726281592312986</v>
      </c>
      <c r="N13" s="25">
        <v>24561</v>
      </c>
      <c r="O13" s="27">
        <v>27528.333010658047</v>
      </c>
      <c r="P13" s="21">
        <f t="shared" si="4"/>
        <v>0.89220803855034758</v>
      </c>
      <c r="Q13" s="25">
        <v>37017</v>
      </c>
      <c r="R13" s="27">
        <v>42811.817007505437</v>
      </c>
      <c r="S13" s="21">
        <f t="shared" si="5"/>
        <v>0.86464445070178786</v>
      </c>
      <c r="T13" s="4"/>
      <c r="U13" s="4"/>
    </row>
    <row r="14" spans="1:21" ht="13.4" customHeight="1" x14ac:dyDescent="0.25">
      <c r="A14" s="12" t="s">
        <v>18</v>
      </c>
      <c r="B14" s="25">
        <v>181100</v>
      </c>
      <c r="C14" s="27">
        <v>197200</v>
      </c>
      <c r="D14" s="21">
        <f t="shared" si="0"/>
        <v>0.91835699797160242</v>
      </c>
      <c r="E14" s="25">
        <v>24930</v>
      </c>
      <c r="F14" s="27">
        <v>24073.290834606789</v>
      </c>
      <c r="G14" s="21">
        <f t="shared" si="1"/>
        <v>1.0355875385413298</v>
      </c>
      <c r="H14" s="25">
        <v>29143</v>
      </c>
      <c r="I14" s="27">
        <v>31155.86159076542</v>
      </c>
      <c r="J14" s="21">
        <f t="shared" si="2"/>
        <v>0.93539380752153456</v>
      </c>
      <c r="K14" s="25">
        <v>33461</v>
      </c>
      <c r="L14" s="27">
        <v>38153.292503123492</v>
      </c>
      <c r="M14" s="21">
        <f t="shared" si="3"/>
        <v>0.8770147424959629</v>
      </c>
      <c r="N14" s="25">
        <v>45762</v>
      </c>
      <c r="O14" s="27">
        <v>51195.652325320931</v>
      </c>
      <c r="P14" s="21">
        <f t="shared" si="4"/>
        <v>0.89386496550931738</v>
      </c>
      <c r="Q14" s="25">
        <v>45947</v>
      </c>
      <c r="R14" s="27">
        <v>52621.744708980223</v>
      </c>
      <c r="S14" s="21">
        <f t="shared" si="5"/>
        <v>0.87315614968879707</v>
      </c>
      <c r="T14" s="4"/>
      <c r="U14" s="4"/>
    </row>
    <row r="15" spans="1:21" ht="13.4" customHeight="1" x14ac:dyDescent="0.25">
      <c r="A15" s="12" t="s">
        <v>19</v>
      </c>
      <c r="B15" s="25">
        <v>158804</v>
      </c>
      <c r="C15" s="27">
        <v>169320</v>
      </c>
      <c r="D15" s="21">
        <f t="shared" si="0"/>
        <v>0.93789274746042994</v>
      </c>
      <c r="E15" s="25">
        <v>32601</v>
      </c>
      <c r="F15" s="27">
        <v>33010.706971899905</v>
      </c>
      <c r="G15" s="21">
        <f t="shared" si="1"/>
        <v>0.98758866411892776</v>
      </c>
      <c r="H15" s="25">
        <v>36877</v>
      </c>
      <c r="I15" s="27">
        <v>38565.958760659865</v>
      </c>
      <c r="J15" s="21">
        <f t="shared" si="2"/>
        <v>0.95620596985176654</v>
      </c>
      <c r="K15" s="25">
        <v>40652</v>
      </c>
      <c r="L15" s="27">
        <v>42934.236634978333</v>
      </c>
      <c r="M15" s="21">
        <f t="shared" si="3"/>
        <v>0.94684343279742844</v>
      </c>
      <c r="N15" s="25">
        <v>32585</v>
      </c>
      <c r="O15" s="27">
        <v>37747.909170977218</v>
      </c>
      <c r="P15" s="21">
        <f t="shared" si="4"/>
        <v>0.863226618788551</v>
      </c>
      <c r="Q15" s="25">
        <v>15162</v>
      </c>
      <c r="R15" s="27">
        <v>17061.413337760379</v>
      </c>
      <c r="S15" s="21">
        <f t="shared" si="5"/>
        <v>0.88867198161382144</v>
      </c>
      <c r="T15" s="4"/>
      <c r="U15" s="4"/>
    </row>
    <row r="16" spans="1:21" ht="13.4" customHeight="1" x14ac:dyDescent="0.25">
      <c r="A16" s="12" t="s">
        <v>20</v>
      </c>
      <c r="B16" s="25">
        <v>196743</v>
      </c>
      <c r="C16" s="27">
        <v>208800</v>
      </c>
      <c r="D16" s="21">
        <f t="shared" si="0"/>
        <v>0.94225574712643678</v>
      </c>
      <c r="E16" s="25">
        <v>15358</v>
      </c>
      <c r="F16" s="27">
        <v>14864.363965331077</v>
      </c>
      <c r="G16" s="21">
        <f t="shared" si="1"/>
        <v>1.0332093613840629</v>
      </c>
      <c r="H16" s="25">
        <v>23412</v>
      </c>
      <c r="I16" s="27">
        <v>22885.615186622701</v>
      </c>
      <c r="J16" s="21">
        <f t="shared" si="2"/>
        <v>1.0230006844511212</v>
      </c>
      <c r="K16" s="25">
        <v>34793</v>
      </c>
      <c r="L16" s="27">
        <v>35503.808597192634</v>
      </c>
      <c r="M16" s="21">
        <f t="shared" si="3"/>
        <v>0.97997937051607364</v>
      </c>
      <c r="N16" s="25">
        <v>42132</v>
      </c>
      <c r="O16" s="27">
        <v>45490.459053900253</v>
      </c>
      <c r="P16" s="21">
        <f t="shared" si="4"/>
        <v>0.92617223207352295</v>
      </c>
      <c r="Q16" s="25">
        <v>77871</v>
      </c>
      <c r="R16" s="27">
        <v>90056.024349957675</v>
      </c>
      <c r="S16" s="21">
        <f t="shared" si="5"/>
        <v>0.86469506689961484</v>
      </c>
      <c r="T16" s="4"/>
      <c r="U16" s="4"/>
    </row>
    <row r="17" spans="1:21" ht="13.4" customHeight="1" x14ac:dyDescent="0.25">
      <c r="A17" s="12" t="s">
        <v>21</v>
      </c>
      <c r="B17" s="25">
        <v>61631</v>
      </c>
      <c r="C17" s="27">
        <v>65350</v>
      </c>
      <c r="D17" s="21">
        <f t="shared" si="0"/>
        <v>0.9430910482019893</v>
      </c>
      <c r="E17" s="25">
        <v>9074</v>
      </c>
      <c r="F17" s="27">
        <v>8853.6498447344075</v>
      </c>
      <c r="G17" s="21">
        <f t="shared" si="1"/>
        <v>1.0248880584990203</v>
      </c>
      <c r="H17" s="25">
        <v>15541</v>
      </c>
      <c r="I17" s="27">
        <v>16205.246788689497</v>
      </c>
      <c r="J17" s="21">
        <f t="shared" si="2"/>
        <v>0.95901038735472321</v>
      </c>
      <c r="K17" s="25">
        <v>16369</v>
      </c>
      <c r="L17" s="27">
        <v>17807.789144098417</v>
      </c>
      <c r="M17" s="21">
        <f t="shared" si="3"/>
        <v>0.91920450469983028</v>
      </c>
      <c r="N17" s="25">
        <v>13019</v>
      </c>
      <c r="O17" s="27">
        <v>14343.547418709504</v>
      </c>
      <c r="P17" s="21">
        <f t="shared" si="4"/>
        <v>0.9076555206293121</v>
      </c>
      <c r="Q17" s="25">
        <v>7467</v>
      </c>
      <c r="R17" s="27">
        <v>8139.6458249977604</v>
      </c>
      <c r="S17" s="21">
        <f t="shared" si="5"/>
        <v>0.91736178213897346</v>
      </c>
      <c r="T17" s="4"/>
      <c r="U17" s="4"/>
    </row>
    <row r="18" spans="1:21" ht="13.4" customHeight="1" x14ac:dyDescent="0.25">
      <c r="A18" s="12" t="s">
        <v>22</v>
      </c>
      <c r="B18" s="25">
        <v>345118</v>
      </c>
      <c r="C18" s="27">
        <v>372040</v>
      </c>
      <c r="D18" s="21">
        <f t="shared" si="0"/>
        <v>0.92763681324588754</v>
      </c>
      <c r="E18" s="25">
        <v>95209</v>
      </c>
      <c r="F18" s="27">
        <v>87165.164956248074</v>
      </c>
      <c r="G18" s="21">
        <f t="shared" si="1"/>
        <v>1.092282680217372</v>
      </c>
      <c r="H18" s="25">
        <v>73928</v>
      </c>
      <c r="I18" s="27">
        <v>82962.481618620339</v>
      </c>
      <c r="J18" s="21">
        <f t="shared" si="2"/>
        <v>0.891101598670204</v>
      </c>
      <c r="K18" s="25">
        <v>64253</v>
      </c>
      <c r="L18" s="27">
        <v>71991.209306638455</v>
      </c>
      <c r="M18" s="21">
        <f t="shared" si="3"/>
        <v>0.89251174718182014</v>
      </c>
      <c r="N18" s="25">
        <v>65835</v>
      </c>
      <c r="O18" s="27">
        <v>77825.268438563828</v>
      </c>
      <c r="P18" s="21">
        <f t="shared" si="4"/>
        <v>0.84593347791624918</v>
      </c>
      <c r="Q18" s="25">
        <v>43088</v>
      </c>
      <c r="R18" s="27">
        <v>52095.987285452189</v>
      </c>
      <c r="S18" s="21">
        <f t="shared" si="5"/>
        <v>0.82708865394767805</v>
      </c>
      <c r="T18" s="4"/>
      <c r="U18" s="4"/>
    </row>
    <row r="19" spans="1:21" ht="13.4" customHeight="1" x14ac:dyDescent="0.25">
      <c r="A19" s="12" t="s">
        <v>23</v>
      </c>
      <c r="B19" s="25">
        <v>49498</v>
      </c>
      <c r="C19" s="27">
        <v>54200</v>
      </c>
      <c r="D19" s="21">
        <f t="shared" si="0"/>
        <v>0.91324723247232475</v>
      </c>
      <c r="E19" s="25">
        <v>4028</v>
      </c>
      <c r="F19" s="27">
        <v>3901.7894495832952</v>
      </c>
      <c r="G19" s="21">
        <f t="shared" si="1"/>
        <v>1.0323468377900771</v>
      </c>
      <c r="H19" s="25">
        <v>4635</v>
      </c>
      <c r="I19" s="27">
        <v>5064.2536166315595</v>
      </c>
      <c r="J19" s="21">
        <f t="shared" si="2"/>
        <v>0.9152385229638097</v>
      </c>
      <c r="K19" s="25">
        <v>5978</v>
      </c>
      <c r="L19" s="27">
        <v>6727.2231889367158</v>
      </c>
      <c r="M19" s="21">
        <f t="shared" si="3"/>
        <v>0.88862816530766309</v>
      </c>
      <c r="N19" s="25">
        <v>10313</v>
      </c>
      <c r="O19" s="27">
        <v>11457.806535397012</v>
      </c>
      <c r="P19" s="21">
        <f t="shared" si="4"/>
        <v>0.90008501785570205</v>
      </c>
      <c r="Q19" s="25">
        <v>23678</v>
      </c>
      <c r="R19" s="27">
        <v>27048.818998076746</v>
      </c>
      <c r="S19" s="21">
        <f t="shared" si="5"/>
        <v>0.87538017839830928</v>
      </c>
      <c r="T19" s="4"/>
      <c r="U19" s="4"/>
    </row>
    <row r="20" spans="1:21" ht="13.4" customHeight="1" x14ac:dyDescent="0.25">
      <c r="A20" s="12" t="s">
        <v>24</v>
      </c>
      <c r="B20" s="25">
        <v>123706</v>
      </c>
      <c r="C20" s="27">
        <v>132270</v>
      </c>
      <c r="D20" s="21">
        <f t="shared" si="0"/>
        <v>0.93525364784153631</v>
      </c>
      <c r="E20" s="25">
        <v>17257</v>
      </c>
      <c r="F20" s="27">
        <v>16552.405636314834</v>
      </c>
      <c r="G20" s="21">
        <f t="shared" si="1"/>
        <v>1.0425674901380699</v>
      </c>
      <c r="H20" s="25">
        <v>19089</v>
      </c>
      <c r="I20" s="27">
        <v>20032.901782710491</v>
      </c>
      <c r="J20" s="21">
        <f t="shared" si="2"/>
        <v>0.95288242347770458</v>
      </c>
      <c r="K20" s="25">
        <v>26169</v>
      </c>
      <c r="L20" s="27">
        <v>28817.011104566198</v>
      </c>
      <c r="M20" s="21">
        <f t="shared" si="3"/>
        <v>0.90810944636286006</v>
      </c>
      <c r="N20" s="25">
        <v>30870</v>
      </c>
      <c r="O20" s="27">
        <v>35745.925091860772</v>
      </c>
      <c r="P20" s="21">
        <f t="shared" si="4"/>
        <v>0.86359493902226625</v>
      </c>
      <c r="Q20" s="25">
        <v>26592</v>
      </c>
      <c r="R20" s="27">
        <v>31121.302716081602</v>
      </c>
      <c r="S20" s="21">
        <f t="shared" si="5"/>
        <v>0.85446294593120831</v>
      </c>
      <c r="T20" s="4"/>
      <c r="U20" s="4"/>
    </row>
    <row r="21" spans="1:21" ht="13.4" customHeight="1" x14ac:dyDescent="0.25">
      <c r="A21" s="12" t="s">
        <v>25</v>
      </c>
      <c r="B21" s="25">
        <v>447154</v>
      </c>
      <c r="C21" s="27">
        <v>482190</v>
      </c>
      <c r="D21" s="21">
        <f t="shared" si="0"/>
        <v>0.92733984528920133</v>
      </c>
      <c r="E21" s="25">
        <v>63333</v>
      </c>
      <c r="F21" s="27">
        <v>60733.507386236146</v>
      </c>
      <c r="G21" s="21">
        <f t="shared" si="1"/>
        <v>1.042801621800505</v>
      </c>
      <c r="H21" s="25">
        <v>70541</v>
      </c>
      <c r="I21" s="27">
        <v>74432.330998513411</v>
      </c>
      <c r="J21" s="21">
        <f t="shared" si="2"/>
        <v>0.9477198826597123</v>
      </c>
      <c r="K21" s="25">
        <v>82260</v>
      </c>
      <c r="L21" s="27">
        <v>90643.259800434607</v>
      </c>
      <c r="M21" s="21">
        <f t="shared" si="3"/>
        <v>0.90751369910027868</v>
      </c>
      <c r="N21" s="25">
        <v>110065</v>
      </c>
      <c r="O21" s="27">
        <v>122285.69191016875</v>
      </c>
      <c r="P21" s="21">
        <f t="shared" si="4"/>
        <v>0.90006441702806828</v>
      </c>
      <c r="Q21" s="25">
        <v>113450</v>
      </c>
      <c r="R21" s="27">
        <v>134094.82925255757</v>
      </c>
      <c r="S21" s="21">
        <f t="shared" si="5"/>
        <v>0.84604306245340322</v>
      </c>
      <c r="T21" s="4"/>
      <c r="U21" s="4"/>
    </row>
    <row r="22" spans="1:21" ht="13.4" customHeight="1" x14ac:dyDescent="0.25">
      <c r="A22" s="12" t="s">
        <v>26</v>
      </c>
      <c r="B22" s="25">
        <v>50170</v>
      </c>
      <c r="C22" s="27">
        <v>52444.999999999993</v>
      </c>
      <c r="D22" s="21">
        <f t="shared" si="0"/>
        <v>0.95662122223281543</v>
      </c>
      <c r="E22" s="25">
        <v>8363</v>
      </c>
      <c r="F22" s="27">
        <v>8000.4910095677997</v>
      </c>
      <c r="G22" s="21">
        <f t="shared" si="1"/>
        <v>1.0453108427968578</v>
      </c>
      <c r="H22" s="25">
        <v>10349</v>
      </c>
      <c r="I22" s="27">
        <v>10693.070052787858</v>
      </c>
      <c r="J22" s="21">
        <f t="shared" si="2"/>
        <v>0.96782308064107803</v>
      </c>
      <c r="K22" s="25">
        <v>10519</v>
      </c>
      <c r="L22" s="27">
        <v>11073.783073243154</v>
      </c>
      <c r="M22" s="21">
        <f t="shared" si="3"/>
        <v>0.9499012153684282</v>
      </c>
      <c r="N22" s="25">
        <v>12983</v>
      </c>
      <c r="O22" s="27">
        <v>14549.858477400197</v>
      </c>
      <c r="P22" s="21">
        <f t="shared" si="4"/>
        <v>0.89231108468622256</v>
      </c>
      <c r="Q22" s="25">
        <v>7345</v>
      </c>
      <c r="R22" s="27">
        <v>8127.3953497195644</v>
      </c>
      <c r="S22" s="21">
        <f t="shared" si="5"/>
        <v>0.90373356825239703</v>
      </c>
      <c r="T22" s="4"/>
      <c r="U22" s="4"/>
    </row>
    <row r="23" spans="1:21" ht="13.4" customHeight="1" x14ac:dyDescent="0.25">
      <c r="A23" s="12" t="s">
        <v>27</v>
      </c>
      <c r="B23" s="25">
        <v>659162</v>
      </c>
      <c r="C23" s="27">
        <v>689850.00000000012</v>
      </c>
      <c r="D23" s="21">
        <f t="shared" si="0"/>
        <v>0.95551496702181615</v>
      </c>
      <c r="E23" s="25">
        <v>162195</v>
      </c>
      <c r="F23" s="27">
        <v>167058.37360858399</v>
      </c>
      <c r="G23" s="21">
        <f t="shared" si="1"/>
        <v>0.9708881781647245</v>
      </c>
      <c r="H23" s="25">
        <v>178268</v>
      </c>
      <c r="I23" s="27">
        <v>180497.07442781556</v>
      </c>
      <c r="J23" s="21">
        <f t="shared" si="2"/>
        <v>0.9876503570216757</v>
      </c>
      <c r="K23" s="25">
        <v>137480</v>
      </c>
      <c r="L23" s="27">
        <v>151889.72151920205</v>
      </c>
      <c r="M23" s="21">
        <f t="shared" si="3"/>
        <v>0.9051303710674039</v>
      </c>
      <c r="N23" s="25">
        <v>117795</v>
      </c>
      <c r="O23" s="27">
        <v>123732.70513170707</v>
      </c>
      <c r="P23" s="21">
        <f t="shared" si="4"/>
        <v>0.95201183773209608</v>
      </c>
      <c r="Q23" s="25">
        <v>59148</v>
      </c>
      <c r="R23" s="27">
        <v>66671.772760715656</v>
      </c>
      <c r="S23" s="21">
        <f t="shared" si="5"/>
        <v>0.88715205177281842</v>
      </c>
      <c r="T23" s="4"/>
      <c r="U23" s="4"/>
    </row>
    <row r="24" spans="1:21" ht="13.4" customHeight="1" x14ac:dyDescent="0.25">
      <c r="A24" s="12" t="s">
        <v>28</v>
      </c>
      <c r="B24" s="25">
        <v>33102</v>
      </c>
      <c r="C24" s="27">
        <v>34665</v>
      </c>
      <c r="D24" s="21">
        <f t="shared" si="0"/>
        <v>0.95491129381220252</v>
      </c>
      <c r="E24" s="25">
        <v>2838</v>
      </c>
      <c r="F24" s="27">
        <v>2340.0328551461243</v>
      </c>
      <c r="G24" s="21">
        <f t="shared" si="1"/>
        <v>1.2128034842582498</v>
      </c>
      <c r="H24" s="25">
        <v>2233</v>
      </c>
      <c r="I24" s="27">
        <v>2180.8469466327824</v>
      </c>
      <c r="J24" s="21">
        <f t="shared" si="2"/>
        <v>1.0239141281545419</v>
      </c>
      <c r="K24" s="25">
        <v>8528</v>
      </c>
      <c r="L24" s="27">
        <v>9354.8252236340541</v>
      </c>
      <c r="M24" s="21">
        <f t="shared" si="3"/>
        <v>0.91161510729829986</v>
      </c>
      <c r="N24" s="25">
        <v>11067</v>
      </c>
      <c r="O24" s="27">
        <v>12076.904259212199</v>
      </c>
      <c r="P24" s="21">
        <f t="shared" si="4"/>
        <v>0.91637722403555122</v>
      </c>
      <c r="Q24" s="25">
        <v>8010</v>
      </c>
      <c r="R24" s="27">
        <v>8712.7753926302394</v>
      </c>
      <c r="S24" s="21">
        <f t="shared" si="5"/>
        <v>0.91933966377410725</v>
      </c>
      <c r="T24" s="4"/>
      <c r="U24" s="4"/>
    </row>
    <row r="25" spans="1:21" ht="13.4" customHeight="1" x14ac:dyDescent="0.25">
      <c r="A25" s="12" t="s">
        <v>29</v>
      </c>
      <c r="B25" s="25">
        <v>67291</v>
      </c>
      <c r="C25" s="27">
        <v>70820</v>
      </c>
      <c r="D25" s="21">
        <f t="shared" si="0"/>
        <v>0.95016944365998302</v>
      </c>
      <c r="E25" s="25">
        <v>4207</v>
      </c>
      <c r="F25" s="27">
        <v>3779.9178034398706</v>
      </c>
      <c r="G25" s="21">
        <f t="shared" si="1"/>
        <v>1.112987165004347</v>
      </c>
      <c r="H25" s="25">
        <v>6494</v>
      </c>
      <c r="I25" s="27">
        <v>6665.8301512943772</v>
      </c>
      <c r="J25" s="21">
        <f t="shared" si="2"/>
        <v>0.97422224278231706</v>
      </c>
      <c r="K25" s="25">
        <v>13605</v>
      </c>
      <c r="L25" s="27">
        <v>13880.611020930643</v>
      </c>
      <c r="M25" s="21">
        <f t="shared" si="3"/>
        <v>0.98014417229075523</v>
      </c>
      <c r="N25" s="25">
        <v>15311</v>
      </c>
      <c r="O25" s="27">
        <v>17252.736862173682</v>
      </c>
      <c r="P25" s="21">
        <f t="shared" si="4"/>
        <v>0.88745340071632894</v>
      </c>
      <c r="Q25" s="25">
        <v>27078</v>
      </c>
      <c r="R25" s="27">
        <v>29240.774930344669</v>
      </c>
      <c r="S25" s="21">
        <f t="shared" si="5"/>
        <v>0.92603564934593285</v>
      </c>
      <c r="T25" s="4"/>
      <c r="U25" s="4"/>
    </row>
    <row r="26" spans="1:21" ht="13.4" customHeight="1" x14ac:dyDescent="0.25">
      <c r="A26" s="18" t="s">
        <v>30</v>
      </c>
      <c r="B26" s="19">
        <f>Ethnicity!B26</f>
        <v>5115872</v>
      </c>
      <c r="C26" s="19">
        <f>SUM(C6:C25)</f>
        <v>5436210</v>
      </c>
      <c r="D26" s="20">
        <f t="shared" si="0"/>
        <v>0.94107328451255567</v>
      </c>
      <c r="E26" s="19">
        <f>SUM(E6:E25)</f>
        <v>1053362</v>
      </c>
      <c r="F26" s="19">
        <v>1034667.2216032374</v>
      </c>
      <c r="G26" s="20">
        <f t="shared" si="1"/>
        <v>1.0180683972647695</v>
      </c>
      <c r="H26" s="19">
        <f>SUM(H6:H25)</f>
        <v>1001644</v>
      </c>
      <c r="I26" s="19">
        <v>1055549.4024152306</v>
      </c>
      <c r="J26" s="20">
        <f t="shared" si="2"/>
        <v>0.94893142633410787</v>
      </c>
      <c r="K26" s="19">
        <f>SUM(K6:K25)</f>
        <v>994779</v>
      </c>
      <c r="L26" s="19">
        <v>1074626.1808884724</v>
      </c>
      <c r="M26" s="20">
        <f t="shared" si="3"/>
        <v>0.92569771488122798</v>
      </c>
      <c r="N26" s="19">
        <f>SUM(N6:N25)</f>
        <v>1005933</v>
      </c>
      <c r="O26" s="19">
        <v>1110049.4826035467</v>
      </c>
      <c r="P26" s="20">
        <f t="shared" si="4"/>
        <v>0.90620554827938982</v>
      </c>
      <c r="Q26" s="19">
        <f>SUM(Q6:Q25)</f>
        <v>1006808</v>
      </c>
      <c r="R26" s="19">
        <v>1161316.6881724121</v>
      </c>
      <c r="S26" s="20">
        <f t="shared" si="5"/>
        <v>0.86695387249143419</v>
      </c>
      <c r="T26" s="4"/>
      <c r="U26" s="4"/>
    </row>
    <row r="28" spans="1:21" x14ac:dyDescent="0.25">
      <c r="A28" s="2" t="s">
        <v>49</v>
      </c>
      <c r="B28" s="4"/>
      <c r="C28" s="5"/>
      <c r="D28" s="6"/>
      <c r="E28" s="4"/>
      <c r="F28" s="7"/>
      <c r="G28" s="8"/>
      <c r="H28" s="4"/>
      <c r="I28" s="7"/>
      <c r="J28" s="9"/>
      <c r="K28" s="4"/>
      <c r="L28" s="7"/>
      <c r="M28" s="9"/>
      <c r="N28" s="4"/>
      <c r="O28" s="7"/>
      <c r="P28" s="9"/>
      <c r="Q28" s="4"/>
      <c r="R28" s="7"/>
      <c r="S28" s="9"/>
    </row>
    <row r="29" spans="1:21" x14ac:dyDescent="0.25">
      <c r="A29" s="2" t="s">
        <v>50</v>
      </c>
    </row>
    <row r="30" spans="1:21" x14ac:dyDescent="0.25">
      <c r="A30" s="24" t="s">
        <v>51</v>
      </c>
      <c r="B30" s="22"/>
      <c r="C30" s="22"/>
      <c r="D30" s="22"/>
      <c r="E30" s="22"/>
      <c r="F30" s="22"/>
      <c r="G30" s="22"/>
      <c r="H30" s="22"/>
      <c r="I30" s="22"/>
    </row>
    <row r="33" spans="1:3" x14ac:dyDescent="0.25">
      <c r="A33" s="24"/>
      <c r="B33" s="4"/>
      <c r="C33" s="4"/>
    </row>
    <row r="34" spans="1:3" x14ac:dyDescent="0.25">
      <c r="B34" s="4"/>
    </row>
  </sheetData>
  <pageMargins left="0.31496062992125984" right="0.31496062992125984" top="0.55118110236220474" bottom="0.35433070866141736" header="0.31496062992125984" footer="0.31496062992125984"/>
  <pageSetup paperSize="9" scale="64" orientation="landscape" r:id="rId1"/>
  <rowBreaks count="2" manualBreakCount="2">
    <brk id="27" max="16383" man="1"/>
    <brk id="53" max="16383" man="1"/>
  </rowBreaks>
  <ignoredErrors>
    <ignoredError sqref="A3:S3 A27:S27 G6:G25 J6:J25 M6:M25 P6:P25 S7:S25 D7:D25 B31:S31 B30:S30 C26:D26 G26 J26 M26 P26 S26 B1:S1 B2:S2 B5:S5 A4:P4 R4:S4 B29:P29 R29:S29 A35 B32:S32 S6 W6:XFD6 W7:XFD25 W26:XFD26 T37:XFD1048576 T36:XFD36 W27:XFD28 W29:XFD29 A34 D34:S34 D35:S35 D33:S33 D6 B28:S28 T3:XFD3 T31:XFD31 T30:XFD30 T1:XFD1 T2:XFD2 T5:XFD5 T4:XFD4 T32:XFD32 T34:XFD34 T35:XFD35 T33:XFD33 B36:S36 A37:S1048576" formula="1"/>
    <ignoredError sqref="A1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_x002f_UpdateinAWS xmlns="99bafffc-51bf-4b0f-a18e-b3c6dcf77d93">true</Publish_x002f_UpdateinAWS>
    <f3e7f0a218d8438586e2a8545792c0ef xmlns="99bafffc-51bf-4b0f-a18e-b3c6dcf77d93" xsi:nil="true"/>
    <mb22360ee3e3407ca28e907eb3b7ca6b xmlns="99bafffc-51bf-4b0f-a18e-b3c6dcf77d93" xsi:nil="true"/>
    <HNZReviewDate xmlns="99bafffc-51bf-4b0f-a18e-b3c6dcf77d93" xsi:nil="true"/>
    <DateputinAWS xmlns="99bafffc-51bf-4b0f-a18e-b3c6dcf77d93" xsi:nil="true"/>
    <FileURL xmlns="99bafffc-51bf-4b0f-a18e-b3c6dcf77d93" xsi:nil="true"/>
    <Publication_x0020_Document_x0020_Type xmlns="99bafffc-51bf-4b0f-a18e-b3c6dcf77d93" xsi:nil="true"/>
    <Publication_x0020_Topic xmlns="99bafffc-51bf-4b0f-a18e-b3c6dcf77d93" xsi:nil="true"/>
    <Test xmlns="99bafffc-51bf-4b0f-a18e-b3c6dcf77d93">false</Test>
    <Control_x0020_state xmlns="99bafffc-51bf-4b0f-a18e-b3c6dcf77d93">Semi-controlled</Control_x0020_state>
    <p7110e5651294189b89368865130750f xmlns="99bafffc-51bf-4b0f-a18e-b3c6dcf77d93" xsi:nil="true"/>
    <p777f0da518742b188a1f7fd5ee91810 xmlns="99bafffc-51bf-4b0f-a18e-b3c6dcf77d93" xsi:nil="true"/>
    <TaxCatchAll xmlns="9253c88c-d550-4ff1-afdc-d5dc691f60b0">
      <Value>2</Value>
      <Value>3</Value>
    </TaxCatchAll>
    <ka9b207035bc48f2a4f6a2bfed7195b7 xmlns="99bafffc-51bf-4b0f-a18e-b3c6dcf77d93" xsi:nil="true"/>
    <AWSUploadName xmlns="99bafffc-51bf-4b0f-a18e-b3c6dcf77d93" xsi:nil="true"/>
    <SME_x0020__x002f__x0020_Owner xmlns="99bafffc-51bf-4b0f-a18e-b3c6dcf77d93">
      <UserInfo>
        <DisplayName>Angela Rutten</DisplayName>
        <AccountId>275</AccountId>
        <AccountType/>
      </UserInfo>
    </SME_x0020__x002f__x0020_Owner>
    <_dlc_DocId xmlns="d3b74e82-c9ec-4ac4-aba2-12ff7e201463">1001576-1159430328-5672</_dlc_DocId>
    <_dlc_DocIdUrl xmlns="d3b74e82-c9ec-4ac4-aba2-12ff7e201463">
      <Url>https://hauoraaotearoa.sharepoint.com/sites/1001576/_layouts/15/DocIdRedir.aspx?ID=1001576-1159430328-5672</Url>
      <Description>1001576-1159430328-5672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kau document" ma:contentTypeID="0x010100D5C1E13D20A8554992C24F7EE470E023002950EC02031D6D4799265BD36BF630E8" ma:contentTypeVersion="15" ma:contentTypeDescription="Create a new document." ma:contentTypeScope="" ma:versionID="37058eaff528aac67c48d606f543ab96">
  <xsd:schema xmlns:xsd="http://www.w3.org/2001/XMLSchema" xmlns:xs="http://www.w3.org/2001/XMLSchema" xmlns:p="http://schemas.microsoft.com/office/2006/metadata/properties" xmlns:ns1="http://schemas.microsoft.com/sharepoint/v3" xmlns:ns2="9253c88c-d550-4ff1-afdc-d5dc691f60b0" xmlns:ns3="99bafffc-51bf-4b0f-a18e-b3c6dcf77d93" xmlns:ns4="d3b74e82-c9ec-4ac4-aba2-12ff7e201463" targetNamespace="http://schemas.microsoft.com/office/2006/metadata/properties" ma:root="true" ma:fieldsID="914d74e19c2bc7e599c271ba164b1054" ns1:_="" ns2:_="" ns3:_="" ns4:_="">
    <xsd:import namespace="http://schemas.microsoft.com/sharepoint/v3"/>
    <xsd:import namespace="9253c88c-d550-4ff1-afdc-d5dc691f60b0"/>
    <xsd:import namespace="99bafffc-51bf-4b0f-a18e-b3c6dcf77d93"/>
    <xsd:import namespace="d3b74e82-c9ec-4ac4-aba2-12ff7e20146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TaxCatchAllLabel" minOccurs="0"/>
                <xsd:element ref="ns3:ka9b207035bc48f2a4f6a2bfed7195b7" minOccurs="0"/>
                <xsd:element ref="ns1:Name" minOccurs="0"/>
                <xsd:element ref="ns3:f3e7f0a218d8438586e2a8545792c0ef" minOccurs="0"/>
                <xsd:element ref="ns3:mb22360ee3e3407ca28e907eb3b7ca6b" minOccurs="0"/>
                <xsd:element ref="ns3:p7110e5651294189b89368865130750f" minOccurs="0"/>
                <xsd:element ref="ns3:p777f0da518742b188a1f7fd5ee91810" minOccurs="0"/>
                <xsd:element ref="ns3:HNZReviewDate" minOccurs="0"/>
                <xsd:element ref="ns4:_dlc_DocId" minOccurs="0"/>
                <xsd:element ref="ns4:_dlc_DocIdUrl" minOccurs="0"/>
                <xsd:element ref="ns4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DateputinAWS" minOccurs="0"/>
                <xsd:element ref="ns3:Publish_x002f_UpdateinAWS" minOccurs="0"/>
                <xsd:element ref="ns3:AWSUploadName" minOccurs="0"/>
                <xsd:element ref="ns3:Test" minOccurs="0"/>
                <xsd:element ref="ns3:FileURL" minOccurs="0"/>
                <xsd:element ref="ns3:Control_x0020_state"/>
                <xsd:element ref="ns3:SME_x0020__x002f__x0020_Owner"/>
                <xsd:element ref="ns3:Publication_x0020_Topic" minOccurs="0"/>
                <xsd:element ref="ns3:Publication_x0020_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Name" ma:index="12" nillable="true" ma:displayName="Account" ma:internalName="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3c88c-d550-4ff1-afdc-d5dc691f60b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fea06a53-5f16-4c59-aaa2-de483fadc888}" ma:internalName="TaxCatchAll" ma:showField="CatchAllData" ma:web="d3b74e82-c9ec-4ac4-aba2-12ff7e201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afffc-51bf-4b0f-a18e-b3c6dcf77d93" elementFormDefault="qualified">
    <xsd:import namespace="http://schemas.microsoft.com/office/2006/documentManagement/types"/>
    <xsd:import namespace="http://schemas.microsoft.com/office/infopath/2007/PartnerControls"/>
    <xsd:element name="TaxCatchAllLabel" ma:index="9" nillable="true" ma:displayName="Taxonomy Catch All Column1" ma:hidden="true" ma:list="{fea06a53-5f16-4c59-aaa2-de483fadc888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a9b207035bc48f2a4f6a2bfed7195b7" ma:index="10" nillable="true" ma:displayName="Business Function_0" ma:hidden="true" ma:internalName="ka9b207035bc48f2a4f6a2bfed7195b7">
      <xsd:simpleType>
        <xsd:restriction base="dms:Note"/>
      </xsd:simpleType>
    </xsd:element>
    <xsd:element name="f3e7f0a218d8438586e2a8545792c0ef" ma:index="13" nillable="true" ma:displayName="Topic_0" ma:hidden="true" ma:internalName="f3e7f0a218d8438586e2a8545792c0ef">
      <xsd:simpleType>
        <xsd:restriction base="dms:Note"/>
      </xsd:simpleType>
    </xsd:element>
    <xsd:element name="mb22360ee3e3407ca28e907eb3b7ca6b" ma:index="15" nillable="true" ma:displayName="Status_0" ma:hidden="true" ma:internalName="mb22360ee3e3407ca28e907eb3b7ca6b">
      <xsd:simpleType>
        <xsd:restriction base="dms:Note"/>
      </xsd:simpleType>
    </xsd:element>
    <xsd:element name="p7110e5651294189b89368865130750f" ma:index="17" nillable="true" ma:displayName="Region_0" ma:hidden="true" ma:internalName="p7110e5651294189b89368865130750f">
      <xsd:simpleType>
        <xsd:restriction base="dms:Note"/>
      </xsd:simpleType>
    </xsd:element>
    <xsd:element name="p777f0da518742b188a1f7fd5ee91810" ma:index="19" nillable="true" ma:displayName="Local Area_0" ma:hidden="true" ma:internalName="p777f0da518742b188a1f7fd5ee91810">
      <xsd:simpleType>
        <xsd:restriction base="dms:Note"/>
      </xsd:simpleType>
    </xsd:element>
    <xsd:element name="HNZReviewDate" ma:index="21" nillable="true" ma:displayName="Review Date" ma:description="Review Date for content" ma:format="DateOnly" ma:internalName="HNZReviewDate">
      <xsd:simpleType>
        <xsd:restriction base="dms:DateTime"/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putinAWS" ma:index="28" nillable="true" ma:displayName="Date put in AWS" ma:format="DateTime" ma:internalName="DateputinAWS">
      <xsd:simpleType>
        <xsd:restriction base="dms:DateTime"/>
      </xsd:simpleType>
    </xsd:element>
    <xsd:element name="Publish_x002f_UpdateinAWS" ma:index="29" nillable="true" ma:displayName="Publish / Update in AWS" ma:default="1" ma:format="Dropdown" ma:internalName="Publish_x002f_UpdateinAWS">
      <xsd:simpleType>
        <xsd:restriction base="dms:Boolean"/>
      </xsd:simpleType>
    </xsd:element>
    <xsd:element name="AWSUploadName" ma:index="30" nillable="true" ma:displayName="AWS Upload Name" ma:format="Dropdown" ma:internalName="AWSUploadName">
      <xsd:simpleType>
        <xsd:restriction base="dms:Text">
          <xsd:maxLength value="255"/>
        </xsd:restriction>
      </xsd:simpleType>
    </xsd:element>
    <xsd:element name="Test" ma:index="31" nillable="true" ma:displayName="Test" ma:default="0" ma:format="Dropdown" ma:internalName="Test">
      <xsd:simpleType>
        <xsd:restriction base="dms:Boolean"/>
      </xsd:simpleType>
    </xsd:element>
    <xsd:element name="FileURL" ma:index="32" nillable="true" ma:displayName="File URL" ma:format="Dropdown" ma:indexed="true" ma:internalName="FileURL">
      <xsd:simpleType>
        <xsd:restriction base="dms:Text">
          <xsd:maxLength value="255"/>
        </xsd:restriction>
      </xsd:simpleType>
    </xsd:element>
    <xsd:element name="Control_x0020_state" ma:index="33" ma:displayName="Control state" ma:format="Dropdown" ma:internalName="Control_x0020_state">
      <xsd:simpleType>
        <xsd:restriction base="dms:Choice">
          <xsd:enumeration value="Semi-controlled"/>
          <xsd:enumeration value="Uncontrolled"/>
          <xsd:enumeration value="Controlled"/>
          <xsd:enumeration value="Control state needs checking"/>
          <xsd:enumeration value="Recommend removal"/>
        </xsd:restriction>
      </xsd:simpleType>
    </xsd:element>
    <xsd:element name="SME_x0020__x002f__x0020_Owner" ma:index="34" ma:displayName="SME / Owner" ma:list="UserInfo" ma:SharePointGroup="0" ma:internalName="SME_x0020__x002f_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cation_x0020_Topic" ma:index="35" nillable="true" ma:displayName="Publication Topic" ma:format="Dropdown" ma:internalName="Publication_x0020_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ortion"/>
                    <xsd:enumeration value="Addiction"/>
                    <xsd:enumeration value="Aged residential care"/>
                    <xsd:enumeration value="Alcohol"/>
                    <xsd:enumeration value="Ambulances"/>
                    <xsd:enumeration value="Antenatal and newborn screening"/>
                    <xsd:enumeration value="Antimicrobial prescribing"/>
                    <xsd:enumeration value="Assisted dying"/>
                    <xsd:enumeration value="Border health"/>
                    <xsd:enumeration value="Bowel screening"/>
                    <xsd:enumeration value="Breast screening"/>
                    <xsd:enumeration value="Breastfeeding"/>
                    <xsd:enumeration value="Cancer"/>
                    <xsd:enumeration value="Cervical screening"/>
                    <xsd:enumeration value="Clinical coding"/>
                    <xsd:enumeration value="COVID-19"/>
                    <xsd:enumeration value="Cyber security"/>
                    <xsd:enumeration value="Death and dying"/>
                    <xsd:enumeration value="Dental care"/>
                    <xsd:enumeration value="Diabetes"/>
                    <xsd:enumeration value="Digital health"/>
                    <xsd:enumeration value="Disability"/>
                    <xsd:enumeration value="Diseases and conditions"/>
                    <xsd:enumeration value="Dioxins"/>
                    <xsd:enumeration value="Drugs"/>
                    <xsd:enumeration value="DSOC screening"/>
                    <xsd:enumeration value="Early childhood education (ECE)"/>
                    <xsd:enumeration value="Education"/>
                    <xsd:enumeration value="Environmental emergencies"/>
                    <xsd:enumeration value="Environmental health"/>
                    <xsd:enumeration value="Eye health"/>
                    <xsd:enumeration value="Family harm"/>
                    <xsd:enumeration value="Gender affirming care"/>
                    <xsd:enumeration value="Genetic health"/>
                    <xsd:enumeration value="Hazardous substances"/>
                    <xsd:enumeration value="Health Targets"/>
                    <xsd:enumeration value="Hospitals and specialist care"/>
                    <xsd:enumeration value="Immunisation"/>
                    <xsd:enumeration value="Infection prevention and control"/>
                    <xsd:enumeration value="Infants and children"/>
                    <xsd:enumeration value="Infrastructure"/>
                    <xsd:enumeration value="Laboratories"/>
                    <xsd:enumeration value="Māori health"/>
                    <xsd:enumeration value="Maternity"/>
                    <xsd:enumeration value="Measles"/>
                    <xsd:enumeration value="Mental health"/>
                    <xsd:enumeration value="Metabolic disorder screening"/>
                    <xsd:enumeration value="National Health Index (NHI)"/>
                    <xsd:enumeration value="New Dunedin Hospital"/>
                    <xsd:enumeration value="Newborn hearing screening"/>
                    <xsd:enumeration value="Nutrition"/>
                    <xsd:enumeration value="Occupational health"/>
                    <xsd:enumeration value="Older people's health"/>
                    <xsd:enumeration value="Pacific health"/>
                    <xsd:enumeration value="Palliative care"/>
                    <xsd:enumeration value="Payments and claims"/>
                    <xsd:enumeration value="Pharmacy and prescriptions"/>
                    <xsd:enumeration value="Physical activity"/>
                    <xsd:enumeration value="Primary care"/>
                    <xsd:enumeration value="Refugee and migrant health"/>
                    <xsd:enumeration value="Rheumatic fever"/>
                    <xsd:enumeration value="Rural health"/>
                    <xsd:enumeration value="Shared digital health record"/>
                    <xsd:enumeration value="Sexual harm"/>
                    <xsd:enumeration value="Sexual health"/>
                    <xsd:enumeration value="Smoking and vaping"/>
                    <xsd:enumeration value="Sustainability"/>
                    <xsd:enumeration value="Women's health"/>
                    <xsd:enumeration value="Workforce"/>
                  </xsd:restriction>
                </xsd:simpleType>
              </xsd:element>
            </xsd:sequence>
          </xsd:extension>
        </xsd:complexContent>
      </xsd:complexType>
    </xsd:element>
    <xsd:element name="Publication_x0020_Document_x0020_Type" ma:index="36" nillable="true" ma:displayName="Publication Document Type" ma:format="Dropdown" ma:internalName="Publication_x0020_Document_x0020_Type">
      <xsd:simpleType>
        <xsd:restriction base="dms:Choice">
          <xsd:enumeration value="Annual report"/>
          <xsd:enumeration value="Board paper"/>
          <xsd:enumeration value="Claim form"/>
          <xsd:enumeration value="Clinical guidance"/>
          <xsd:enumeration value="Evaluations and reviews"/>
          <xsd:enumeration value="Fact sheets"/>
          <xsd:enumeration value="Form"/>
          <xsd:enumeration value="Guidance"/>
          <xsd:enumeration value="Information release"/>
          <xsd:enumeration value="Memo"/>
          <xsd:enumeration value="Ministerial advice"/>
          <xsd:enumeration value="Newsletters"/>
          <xsd:enumeration value="OIA request response"/>
          <xsd:enumeration value="Performance"/>
          <xsd:enumeration value="Policy"/>
          <xsd:enumeration value="Posters"/>
          <xsd:enumeration value="Powerpoint presentation"/>
          <xsd:enumeration value="Procedures"/>
          <xsd:enumeration value="Referral forms"/>
          <xsd:enumeration value="Report"/>
          <xsd:enumeration value="Research"/>
          <xsd:enumeration value="Specifications and frameworks"/>
          <xsd:enumeration value="Standard"/>
          <xsd:enumeration value="Statement of intent"/>
          <xsd:enumeration value="Strategies and pla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74e82-c9ec-4ac4-aba2-12ff7e201463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E4BCB3F-6DC5-454C-846E-7550A0E878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8C9A0-770B-4C11-AC45-494C6A7A233E}">
  <ds:schemaRefs>
    <ds:schemaRef ds:uri="http://schemas.microsoft.com/office/2006/metadata/properties"/>
    <ds:schemaRef ds:uri="http://schemas.microsoft.com/office/infopath/2007/PartnerControls"/>
    <ds:schemaRef ds:uri="022ac790-2617-4d6d-ba0d-b9eacc83125f"/>
  </ds:schemaRefs>
</ds:datastoreItem>
</file>

<file path=customXml/itemProps3.xml><?xml version="1.0" encoding="utf-8"?>
<ds:datastoreItem xmlns:ds="http://schemas.openxmlformats.org/officeDocument/2006/customXml" ds:itemID="{040A19EB-EF82-4BF5-8565-BC6886A92E7D}"/>
</file>

<file path=customXml/itemProps4.xml><?xml version="1.0" encoding="utf-8"?>
<ds:datastoreItem xmlns:ds="http://schemas.openxmlformats.org/officeDocument/2006/customXml" ds:itemID="{0D84095C-9E2C-46FD-9268-0DE8F0500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Gender</vt:lpstr>
      <vt:lpstr>Age</vt:lpstr>
      <vt:lpstr>Deprivation</vt:lpstr>
    </vt:vector>
  </TitlesOfParts>
  <Manager/>
  <Company>Ministry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Ministry of Health</dc:creator>
  <cp:keywords/>
  <dc:description/>
  <cp:lastModifiedBy>Aish Vasudevan</cp:lastModifiedBy>
  <cp:revision/>
  <dcterms:created xsi:type="dcterms:W3CDTF">2015-08-23T23:06:45Z</dcterms:created>
  <dcterms:modified xsi:type="dcterms:W3CDTF">2026-05-03T23:52:54Z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0x010100D5C1E13D20A8554992C24F7EE470E023002950EC02031D6D4799265BD36BF630E8</vt:lpwstr>
  </property>
  <property fmtid="{D5CDD505-2E9C-101B-9397-08002B2CF9AE}" pid="3" name="MediaServiceImageTags">
    <vt:lpwstr/>
  </property>
  <property fmtid="{D5CDD505-2E9C-101B-9397-08002B2CF9AE}" pid="4" name="ka9b207035bc48f2a4f6a2bfed7195b70">
    <vt:lpwstr>Communications and Engagement|0a443b19-3158-4081-b497-657038be65a6</vt:lpwstr>
  </property>
  <property fmtid="{D5CDD505-2E9C-101B-9397-08002B2CF9AE}" pid="5" name="mb22360ee3e3407ca28e907eb3b7ca6b0">
    <vt:lpwstr>Draft|4dbd6f0d-7021-43d2-a391-03666245495e</vt:lpwstr>
  </property>
  <property fmtid="{D5CDD505-2E9C-101B-9397-08002B2CF9AE}" pid="6" name="BusinessFunction">
    <vt:lpwstr>3;#Communications and Engagement|0a443b19-3158-4081-b497-657038be65a6</vt:lpwstr>
  </property>
  <property fmtid="{D5CDD505-2E9C-101B-9397-08002B2CF9AE}" pid="7" name="HNZStatus">
    <vt:lpwstr>2;#Draft|4dbd6f0d-7021-43d2-a391-03666245495e</vt:lpwstr>
  </property>
  <property fmtid="{D5CDD505-2E9C-101B-9397-08002B2CF9AE}" pid="8" name="_dlc_DocIdItemGuid">
    <vt:lpwstr>d9dcd7b7-920d-470b-ad35-0d279a6b1780</vt:lpwstr>
  </property>
  <property fmtid="{D5CDD505-2E9C-101B-9397-08002B2CF9AE}" pid="9" name="p777f0da518742b188a1f7fd5ee918100">
    <vt:lpwstr/>
  </property>
  <property fmtid="{D5CDD505-2E9C-101B-9397-08002B2CF9AE}" pid="10" name="f3e7f0a218d8438586e2a8545792c0ef0">
    <vt:lpwstr/>
  </property>
  <property fmtid="{D5CDD505-2E9C-101B-9397-08002B2CF9AE}" pid="11" name="p7110e5651294189b89368865130750f0">
    <vt:lpwstr/>
  </property>
  <property fmtid="{D5CDD505-2E9C-101B-9397-08002B2CF9AE}" pid="12" name="HNZLocalArea">
    <vt:lpwstr/>
  </property>
  <property fmtid="{D5CDD505-2E9C-101B-9397-08002B2CF9AE}" pid="13" name="HNZRegion">
    <vt:lpwstr/>
  </property>
  <property fmtid="{D5CDD505-2E9C-101B-9397-08002B2CF9AE}" pid="14" name="HNZTopic">
    <vt:lpwstr/>
  </property>
</Properties>
</file>