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.sharepoint.com/sites/000240-HealthServicePerformance/Shared Documents/Health Service Performance/Measures/Primary Care/02. Tier 1s - Access to Primary Care/2025Q4/"/>
    </mc:Choice>
  </mc:AlternateContent>
  <xr:revisionPtr revIDLastSave="286" documentId="13_ncr:1_{280139B9-9175-4D91-A0FA-E781CBDCAC58}" xr6:coauthVersionLast="47" xr6:coauthVersionMax="47" xr10:uidLastSave="{2EFE746E-8AC7-4C57-897F-F38D0D3B3564}"/>
  <bookViews>
    <workbookView xWindow="-110" yWindow="-110" windowWidth="19420" windowHeight="1150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8" l="1"/>
  <c r="E26" i="8"/>
  <c r="F26" i="8"/>
  <c r="S26" i="7"/>
  <c r="J19" i="1"/>
  <c r="G19" i="1"/>
  <c r="D22" i="1"/>
  <c r="N26" i="7"/>
  <c r="O26" i="7"/>
  <c r="O26" i="1"/>
  <c r="N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L26" i="7"/>
  <c r="U26" i="7"/>
  <c r="T26" i="7"/>
  <c r="R26" i="7"/>
  <c r="Q26" i="7"/>
  <c r="K26" i="7"/>
  <c r="I26" i="7"/>
  <c r="H26" i="7"/>
  <c r="F26" i="7"/>
  <c r="E26" i="7"/>
  <c r="B26" i="7"/>
  <c r="I26" i="6"/>
  <c r="H26" i="6"/>
  <c r="F26" i="6"/>
  <c r="E26" i="6"/>
  <c r="B26" i="6"/>
  <c r="L26" i="1"/>
  <c r="K26" i="1"/>
  <c r="I26" i="1"/>
  <c r="H26" i="1"/>
  <c r="F26" i="1"/>
  <c r="E26" i="1"/>
  <c r="G26" i="7" l="1"/>
  <c r="P26" i="1"/>
  <c r="C26" i="1"/>
  <c r="B26" i="1"/>
  <c r="V26" i="7"/>
  <c r="P26" i="7"/>
  <c r="M26" i="7"/>
  <c r="J26" i="7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6" i="1" l="1"/>
  <c r="J6" i="1"/>
  <c r="M6" i="1"/>
  <c r="G7" i="1"/>
  <c r="J7" i="1"/>
  <c r="M7" i="1"/>
  <c r="G8" i="1"/>
  <c r="J8" i="1"/>
  <c r="M8" i="1"/>
  <c r="G9" i="1"/>
  <c r="J9" i="1"/>
  <c r="M9" i="1"/>
  <c r="G10" i="1"/>
  <c r="J10" i="1"/>
  <c r="M10" i="1"/>
  <c r="G11" i="1"/>
  <c r="J11" i="1"/>
  <c r="M11" i="1"/>
  <c r="G12" i="1"/>
  <c r="J12" i="1"/>
  <c r="M12" i="1"/>
  <c r="G13" i="1"/>
  <c r="J13" i="1"/>
  <c r="M13" i="1"/>
  <c r="G14" i="1"/>
  <c r="J14" i="1"/>
  <c r="M14" i="1"/>
  <c r="G15" i="1"/>
  <c r="J15" i="1"/>
  <c r="M15" i="1"/>
  <c r="G16" i="1"/>
  <c r="J16" i="1"/>
  <c r="M16" i="1"/>
  <c r="G17" i="1"/>
  <c r="J17" i="1"/>
  <c r="M17" i="1"/>
  <c r="G18" i="1"/>
  <c r="J18" i="1"/>
  <c r="M18" i="1"/>
  <c r="M19" i="1"/>
  <c r="G20" i="1"/>
  <c r="J20" i="1"/>
  <c r="M20" i="1"/>
  <c r="G21" i="1"/>
  <c r="J21" i="1"/>
  <c r="M21" i="1"/>
  <c r="G22" i="1"/>
  <c r="J22" i="1"/>
  <c r="M22" i="1"/>
  <c r="G23" i="1"/>
  <c r="J23" i="1"/>
  <c r="M23" i="1"/>
  <c r="G24" i="1"/>
  <c r="J24" i="1"/>
  <c r="M24" i="1"/>
  <c r="G25" i="1"/>
  <c r="J25" i="1"/>
  <c r="M25" i="1"/>
  <c r="J26" i="1"/>
  <c r="R26" i="8"/>
  <c r="Q26" i="8"/>
  <c r="O26" i="8"/>
  <c r="N26" i="8"/>
  <c r="L26" i="8"/>
  <c r="K26" i="8"/>
  <c r="I26" i="8"/>
  <c r="H26" i="8"/>
  <c r="M26" i="1" l="1"/>
  <c r="G26" i="1"/>
  <c r="D26" i="1" l="1"/>
  <c r="B26" i="8"/>
  <c r="C26" i="8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J26" i="6" l="1"/>
  <c r="G26" i="6"/>
  <c r="D6" i="8"/>
  <c r="D26" i="8" l="1"/>
  <c r="D14" i="1"/>
  <c r="D6" i="1"/>
  <c r="D9" i="1"/>
  <c r="D12" i="1"/>
  <c r="D15" i="1"/>
  <c r="D10" i="1"/>
  <c r="D18" i="1"/>
  <c r="D21" i="1"/>
  <c r="D24" i="1"/>
  <c r="D13" i="1"/>
  <c r="D19" i="1"/>
  <c r="D25" i="1"/>
  <c r="D20" i="1"/>
  <c r="D23" i="1"/>
  <c r="D11" i="1"/>
  <c r="D17" i="1"/>
  <c r="D7" i="1"/>
  <c r="D8" i="1"/>
  <c r="D16" i="1"/>
  <c r="C26" i="6"/>
  <c r="D26" i="6" s="1"/>
  <c r="D6" i="6"/>
  <c r="D17" i="6"/>
  <c r="D21" i="6"/>
  <c r="D24" i="6"/>
  <c r="D15" i="6"/>
  <c r="D11" i="6"/>
  <c r="D12" i="6"/>
  <c r="D19" i="6"/>
  <c r="D20" i="6"/>
  <c r="D13" i="6"/>
  <c r="D9" i="6"/>
  <c r="D16" i="6"/>
  <c r="D7" i="6"/>
  <c r="D14" i="6"/>
  <c r="D25" i="6"/>
  <c r="D10" i="6"/>
  <c r="D22" i="6"/>
  <c r="D18" i="6"/>
  <c r="D23" i="6"/>
  <c r="D8" i="6"/>
  <c r="D23" i="7"/>
  <c r="D21" i="7"/>
  <c r="D24" i="7"/>
  <c r="D8" i="7"/>
  <c r="D18" i="7"/>
  <c r="D17" i="7"/>
  <c r="D25" i="7"/>
  <c r="D13" i="7"/>
  <c r="D9" i="7"/>
  <c r="D22" i="7"/>
  <c r="D20" i="7"/>
  <c r="D16" i="7"/>
  <c r="D14" i="7"/>
  <c r="D12" i="7"/>
  <c r="D11" i="7"/>
  <c r="D10" i="7"/>
  <c r="D19" i="7"/>
  <c r="D15" i="7"/>
  <c r="D7" i="7"/>
  <c r="C26" i="7"/>
  <c r="D26" i="7" s="1"/>
  <c r="D6" i="7"/>
</calcChain>
</file>

<file path=xl/sharedStrings.xml><?xml version="1.0" encoding="utf-8"?>
<sst xmlns="http://schemas.openxmlformats.org/spreadsheetml/2006/main" count="186" uniqueCount="51">
  <si>
    <t>This report shows the number and estimated percentage of the New Zealand population (based on Stats NZ population projections) who are enrolled in a PHO by prioritised ethnicity.</t>
  </si>
  <si>
    <t>Total</t>
  </si>
  <si>
    <t>Māori</t>
  </si>
  <si>
    <t>Pacific</t>
  </si>
  <si>
    <t>Asian</t>
  </si>
  <si>
    <t>Other</t>
  </si>
  <si>
    <t>District of Domicile</t>
  </si>
  <si>
    <t>Total Enrolled</t>
  </si>
  <si>
    <t>Total Population</t>
  </si>
  <si>
    <t>%</t>
  </si>
  <si>
    <t>Auckland</t>
  </si>
  <si>
    <t>Bay of Plenty</t>
  </si>
  <si>
    <t>Canterbury</t>
  </si>
  <si>
    <t>Capital and Coast</t>
  </si>
  <si>
    <t>Counties Manukau</t>
  </si>
  <si>
    <t>Hawke's Bay</t>
  </si>
  <si>
    <t>Hutt Valley</t>
  </si>
  <si>
    <t>Lakes</t>
  </si>
  <si>
    <t>MidCentral</t>
  </si>
  <si>
    <t>Nelson Marlborough</t>
  </si>
  <si>
    <t>Northland</t>
  </si>
  <si>
    <t>South Canterbury</t>
  </si>
  <si>
    <t>Southern</t>
  </si>
  <si>
    <t>Tairāwhiti</t>
  </si>
  <si>
    <t>Taranaki</t>
  </si>
  <si>
    <t>Waikato</t>
  </si>
  <si>
    <t>Wairarapa</t>
  </si>
  <si>
    <t>Waitematā</t>
  </si>
  <si>
    <t>West Coast</t>
  </si>
  <si>
    <t>Whanganui</t>
  </si>
  <si>
    <t>National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</si>
  <si>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</si>
  <si>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gender.</t>
  </si>
  <si>
    <t>Female</t>
  </si>
  <si>
    <t>Male</t>
  </si>
  <si>
    <t>This report shows the number and estimated percentage of the New Zealand population (based on Stats NZ population projections) who are enrolled in a PHO by age group.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</si>
  <si>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</si>
  <si>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</si>
  <si>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</si>
  <si>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</si>
  <si>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</si>
  <si>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</si>
  <si>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This report shows the number and estimated percentage of the New Zealand population (based on Stats NZ population projections) who are enrolled in a PHO by deprivation.</t>
  </si>
  <si>
    <t>NZ Dep 1 - 2</t>
  </si>
  <si>
    <t>NZ Dep 3 - 4</t>
  </si>
  <si>
    <t>NZ Dep 5 - 6</t>
  </si>
  <si>
    <t>NZ Dep 7 - 8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</si>
  <si>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</si>
  <si>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</si>
  <si>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the December 2024 update of the projections provided by Stats NZ.</t>
  </si>
  <si>
    <t>Access to Primary Care by Prioritised Ethnicity (October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</si>
</sst>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9">
    <xf numFmtId="0" fontId="0" fillId="0" borderId="0" xfId="0"/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Continuous" vertical="center"/>
    </xf>
    <xf numFmtId="0" fontId="7" fillId="2" borderId="1" xfId="1" applyFont="1" applyFill="1" applyBorder="1" applyAlignment="1">
      <alignment horizontal="centerContinuous" vertical="center"/>
    </xf>
    <xf numFmtId="0" fontId="4" fillId="3" borderId="2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" fontId="6" fillId="2" borderId="1" xfId="1" applyNumberFormat="1" applyFont="1" applyFill="1" applyBorder="1" applyAlignment="1">
      <alignment horizontal="right" vertical="center"/>
    </xf>
    <xf numFmtId="1" fontId="5" fillId="0" borderId="1" xfId="0" applyNumberFormat="1" applyFont="1" applyBorder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4"/>
  <sheetViews>
    <sheetView tabSelected="1" zoomScaleNormal="100" workbookViewId="0">
      <pane xSplit="4" ySplit="5" topLeftCell="H6" activePane="bottomRight" state="frozen"/>
      <selection pane="topRight" activeCell="E1" sqref="E1"/>
      <selection pane="bottomLeft" activeCell="A6" sqref="A6"/>
      <selection pane="bottomRight" activeCell="I30" sqref="I30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6384" width="9.36328125" style="2"/>
  </cols>
  <sheetData>
    <row r="1" spans="1:16" ht="14" x14ac:dyDescent="0.25">
      <c r="A1" s="10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x14ac:dyDescent="0.25">
      <c r="A2" s="11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6" ht="13.4" customHeight="1" x14ac:dyDescent="0.25">
      <c r="B4" s="13" t="s">
        <v>1</v>
      </c>
      <c r="C4" s="14"/>
      <c r="D4" s="14"/>
      <c r="E4" s="13" t="s">
        <v>2</v>
      </c>
      <c r="F4" s="14"/>
      <c r="G4" s="14"/>
      <c r="H4" s="13" t="s">
        <v>3</v>
      </c>
      <c r="I4" s="14"/>
      <c r="J4" s="14"/>
      <c r="K4" s="13" t="s">
        <v>4</v>
      </c>
      <c r="L4" s="14"/>
      <c r="M4" s="14"/>
      <c r="N4" s="13" t="s">
        <v>5</v>
      </c>
      <c r="O4" s="14"/>
      <c r="P4" s="14"/>
    </row>
    <row r="5" spans="1:16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</row>
    <row r="6" spans="1:16" ht="13.4" customHeight="1" x14ac:dyDescent="0.25">
      <c r="A6" s="12" t="s">
        <v>10</v>
      </c>
      <c r="B6" s="25">
        <v>487599</v>
      </c>
      <c r="C6" s="27">
        <v>511490</v>
      </c>
      <c r="D6" s="21">
        <f>IF(B6=0,"",B6/C6)</f>
        <v>0.95329136444505269</v>
      </c>
      <c r="E6" s="25">
        <v>37095</v>
      </c>
      <c r="F6" s="25">
        <v>41860</v>
      </c>
      <c r="G6" s="21">
        <f>IF(E6=0,"",E6/F6)</f>
        <v>0.88616817964644057</v>
      </c>
      <c r="H6" s="25">
        <v>56291</v>
      </c>
      <c r="I6" s="27">
        <v>57490</v>
      </c>
      <c r="J6" s="21">
        <f>IF(H6=0,"",H6/I6)</f>
        <v>0.97914419899112892</v>
      </c>
      <c r="K6" s="25">
        <v>169388</v>
      </c>
      <c r="L6" s="27">
        <v>189870</v>
      </c>
      <c r="M6" s="21">
        <f>IF(K6=0,"",K6/L6)</f>
        <v>0.89212619160478224</v>
      </c>
      <c r="N6" s="25">
        <v>224825</v>
      </c>
      <c r="O6" s="27">
        <v>222270</v>
      </c>
      <c r="P6" s="21">
        <f>IF(N6=0,"",N6/O6)</f>
        <v>1.0114950285688578</v>
      </c>
    </row>
    <row r="7" spans="1:16" ht="13.4" customHeight="1" x14ac:dyDescent="0.25">
      <c r="A7" s="12" t="s">
        <v>11</v>
      </c>
      <c r="B7" s="25">
        <v>265732</v>
      </c>
      <c r="C7" s="27">
        <v>290800</v>
      </c>
      <c r="D7" s="21">
        <f t="shared" ref="D7:D26" si="0">IF(B7=0,"",B7/C7)</f>
        <v>0.91379642365887204</v>
      </c>
      <c r="E7" s="25">
        <v>64904</v>
      </c>
      <c r="F7" s="25">
        <v>75840</v>
      </c>
      <c r="G7" s="21">
        <f t="shared" ref="G7:G26" si="1">IF(E7=0,"",E7/F7)</f>
        <v>0.85580168776371313</v>
      </c>
      <c r="H7" s="25">
        <v>5372</v>
      </c>
      <c r="I7" s="27">
        <v>5860</v>
      </c>
      <c r="J7" s="21">
        <f t="shared" ref="J7:J26" si="2">IF(H7=0,"",H7/I7)</f>
        <v>0.91672354948805457</v>
      </c>
      <c r="K7" s="25">
        <v>25393</v>
      </c>
      <c r="L7" s="27">
        <v>30120</v>
      </c>
      <c r="M7" s="21">
        <f t="shared" ref="M7:M26" si="3">IF(K7=0,"",K7/L7)</f>
        <v>0.8430610889774236</v>
      </c>
      <c r="N7" s="25">
        <v>170063</v>
      </c>
      <c r="O7" s="27">
        <v>178980</v>
      </c>
      <c r="P7" s="21">
        <f t="shared" ref="P7:P26" si="4">IF(N7=0,"",N7/O7)</f>
        <v>0.95017879092636048</v>
      </c>
    </row>
    <row r="8" spans="1:16" ht="13.4" customHeight="1" x14ac:dyDescent="0.25">
      <c r="A8" s="12" t="s">
        <v>12</v>
      </c>
      <c r="B8" s="25">
        <v>611392</v>
      </c>
      <c r="C8" s="27">
        <v>625610</v>
      </c>
      <c r="D8" s="21">
        <f t="shared" si="0"/>
        <v>0.97727338117996831</v>
      </c>
      <c r="E8" s="25">
        <v>58792</v>
      </c>
      <c r="F8" s="25">
        <v>65540</v>
      </c>
      <c r="G8" s="21">
        <f t="shared" si="1"/>
        <v>0.89703997558742754</v>
      </c>
      <c r="H8" s="25">
        <v>18991</v>
      </c>
      <c r="I8" s="27">
        <v>20420</v>
      </c>
      <c r="J8" s="21">
        <f t="shared" si="2"/>
        <v>0.93001958863858958</v>
      </c>
      <c r="K8" s="25">
        <v>93303</v>
      </c>
      <c r="L8" s="27">
        <v>104010</v>
      </c>
      <c r="M8" s="21">
        <f t="shared" si="3"/>
        <v>0.89705797519469277</v>
      </c>
      <c r="N8" s="25">
        <v>440306</v>
      </c>
      <c r="O8" s="27">
        <v>435640</v>
      </c>
      <c r="P8" s="21">
        <f t="shared" si="4"/>
        <v>1.0107106785419153</v>
      </c>
    </row>
    <row r="9" spans="1:16" ht="13.4" customHeight="1" x14ac:dyDescent="0.25">
      <c r="A9" s="12" t="s">
        <v>13</v>
      </c>
      <c r="B9" s="25">
        <v>305968</v>
      </c>
      <c r="C9" s="27">
        <v>333900</v>
      </c>
      <c r="D9" s="21">
        <f t="shared" si="0"/>
        <v>0.91634621144055106</v>
      </c>
      <c r="E9" s="25">
        <v>35262</v>
      </c>
      <c r="F9" s="25">
        <v>42240</v>
      </c>
      <c r="G9" s="21">
        <f t="shared" si="1"/>
        <v>0.8348011363636364</v>
      </c>
      <c r="H9" s="25">
        <v>22791</v>
      </c>
      <c r="I9" s="27">
        <v>23720</v>
      </c>
      <c r="J9" s="21">
        <f t="shared" si="2"/>
        <v>0.9608347386172007</v>
      </c>
      <c r="K9" s="25">
        <v>51525</v>
      </c>
      <c r="L9" s="27">
        <v>58870</v>
      </c>
      <c r="M9" s="21">
        <f t="shared" si="3"/>
        <v>0.87523356548326825</v>
      </c>
      <c r="N9" s="25">
        <v>196390</v>
      </c>
      <c r="O9" s="27">
        <v>209070</v>
      </c>
      <c r="P9" s="21">
        <f t="shared" si="4"/>
        <v>0.93935045678480888</v>
      </c>
    </row>
    <row r="10" spans="1:16" ht="13.4" customHeight="1" x14ac:dyDescent="0.25">
      <c r="A10" s="12" t="s">
        <v>14</v>
      </c>
      <c r="B10" s="25">
        <v>627423</v>
      </c>
      <c r="C10" s="27">
        <v>659630</v>
      </c>
      <c r="D10" s="21">
        <f t="shared" si="0"/>
        <v>0.95117414308021164</v>
      </c>
      <c r="E10" s="25">
        <v>82834</v>
      </c>
      <c r="F10" s="25">
        <v>105310</v>
      </c>
      <c r="G10" s="21">
        <f t="shared" si="1"/>
        <v>0.78657297502611334</v>
      </c>
      <c r="H10" s="25">
        <v>154642</v>
      </c>
      <c r="I10" s="27">
        <v>146870</v>
      </c>
      <c r="J10" s="21">
        <f t="shared" si="2"/>
        <v>1.0529175461292299</v>
      </c>
      <c r="K10" s="25">
        <v>209028</v>
      </c>
      <c r="L10" s="27">
        <v>227000</v>
      </c>
      <c r="M10" s="21">
        <f t="shared" si="3"/>
        <v>0.92082819383259917</v>
      </c>
      <c r="N10" s="25">
        <v>180919</v>
      </c>
      <c r="O10" s="27">
        <v>180450</v>
      </c>
      <c r="P10" s="21">
        <f t="shared" si="4"/>
        <v>1.0025990579107786</v>
      </c>
    </row>
    <row r="11" spans="1:16" ht="13.4" customHeight="1" x14ac:dyDescent="0.25">
      <c r="A11" s="12" t="s">
        <v>15</v>
      </c>
      <c r="B11" s="25">
        <v>171793</v>
      </c>
      <c r="C11" s="27">
        <v>188590</v>
      </c>
      <c r="D11" s="21">
        <f t="shared" si="0"/>
        <v>0.9109337716740018</v>
      </c>
      <c r="E11" s="25">
        <v>45522</v>
      </c>
      <c r="F11" s="25">
        <v>54770</v>
      </c>
      <c r="G11" s="21">
        <f t="shared" si="1"/>
        <v>0.83114843892641954</v>
      </c>
      <c r="H11" s="25">
        <v>6735</v>
      </c>
      <c r="I11" s="27">
        <v>8970</v>
      </c>
      <c r="J11" s="21">
        <f t="shared" si="2"/>
        <v>0.75083612040133785</v>
      </c>
      <c r="K11" s="25">
        <v>12437</v>
      </c>
      <c r="L11" s="27">
        <v>14840</v>
      </c>
      <c r="M11" s="21">
        <f t="shared" si="3"/>
        <v>0.83807277628032339</v>
      </c>
      <c r="N11" s="25">
        <v>107099</v>
      </c>
      <c r="O11" s="27">
        <v>110010</v>
      </c>
      <c r="P11" s="21">
        <f t="shared" si="4"/>
        <v>0.97353876920279969</v>
      </c>
    </row>
    <row r="12" spans="1:16" ht="13.4" customHeight="1" x14ac:dyDescent="0.25">
      <c r="A12" s="12" t="s">
        <v>16</v>
      </c>
      <c r="B12" s="25">
        <v>155161</v>
      </c>
      <c r="C12" s="27">
        <v>166430</v>
      </c>
      <c r="D12" s="21">
        <f t="shared" si="0"/>
        <v>0.9322898515892567</v>
      </c>
      <c r="E12" s="25">
        <v>26232</v>
      </c>
      <c r="F12" s="25">
        <v>32050</v>
      </c>
      <c r="G12" s="21">
        <f t="shared" si="1"/>
        <v>0.81847113884555378</v>
      </c>
      <c r="H12" s="25">
        <v>12485</v>
      </c>
      <c r="I12" s="27">
        <v>13150</v>
      </c>
      <c r="J12" s="21">
        <f t="shared" si="2"/>
        <v>0.94942965779467681</v>
      </c>
      <c r="K12" s="25">
        <v>28438</v>
      </c>
      <c r="L12" s="27">
        <v>29460</v>
      </c>
      <c r="M12" s="21">
        <f t="shared" si="3"/>
        <v>0.96530889341479975</v>
      </c>
      <c r="N12" s="25">
        <v>88006</v>
      </c>
      <c r="O12" s="27">
        <v>91770</v>
      </c>
      <c r="P12" s="21">
        <f t="shared" si="4"/>
        <v>0.95898441756565322</v>
      </c>
    </row>
    <row r="13" spans="1:16" ht="13.4" customHeight="1" x14ac:dyDescent="0.25">
      <c r="A13" s="12" t="s">
        <v>17</v>
      </c>
      <c r="B13" s="25">
        <v>113098</v>
      </c>
      <c r="C13" s="27">
        <v>123770</v>
      </c>
      <c r="D13" s="21">
        <f t="shared" si="0"/>
        <v>0.91377555142603217</v>
      </c>
      <c r="E13" s="25">
        <v>41108</v>
      </c>
      <c r="F13" s="25">
        <v>47480</v>
      </c>
      <c r="G13" s="21">
        <f t="shared" si="1"/>
        <v>0.86579612468407752</v>
      </c>
      <c r="H13" s="25">
        <v>3165</v>
      </c>
      <c r="I13" s="27">
        <v>3230</v>
      </c>
      <c r="J13" s="21">
        <f t="shared" si="2"/>
        <v>0.97987616099071206</v>
      </c>
      <c r="K13" s="25">
        <v>10447</v>
      </c>
      <c r="L13" s="27">
        <v>13960</v>
      </c>
      <c r="M13" s="21">
        <f t="shared" si="3"/>
        <v>0.74835243553008601</v>
      </c>
      <c r="N13" s="25">
        <v>58378</v>
      </c>
      <c r="O13" s="27">
        <v>59100</v>
      </c>
      <c r="P13" s="21">
        <f t="shared" si="4"/>
        <v>0.98778341793570223</v>
      </c>
    </row>
    <row r="14" spans="1:16" ht="13.4" customHeight="1" x14ac:dyDescent="0.25">
      <c r="A14" s="12" t="s">
        <v>18</v>
      </c>
      <c r="B14" s="25">
        <v>181148</v>
      </c>
      <c r="C14" s="27">
        <v>198160</v>
      </c>
      <c r="D14" s="21">
        <f t="shared" si="0"/>
        <v>0.91415018167137663</v>
      </c>
      <c r="E14" s="25">
        <v>36413</v>
      </c>
      <c r="F14" s="25">
        <v>44600</v>
      </c>
      <c r="G14" s="21">
        <f t="shared" si="1"/>
        <v>0.81643497757847538</v>
      </c>
      <c r="H14" s="25">
        <v>6401</v>
      </c>
      <c r="I14" s="27">
        <v>6980</v>
      </c>
      <c r="J14" s="21">
        <f t="shared" si="2"/>
        <v>0.91704871060171922</v>
      </c>
      <c r="K14" s="25">
        <v>17035</v>
      </c>
      <c r="L14" s="27">
        <v>20420</v>
      </c>
      <c r="M14" s="21">
        <f t="shared" si="3"/>
        <v>0.83423114593535752</v>
      </c>
      <c r="N14" s="25">
        <v>121299</v>
      </c>
      <c r="O14" s="27">
        <v>126160</v>
      </c>
      <c r="P14" s="21">
        <f t="shared" si="4"/>
        <v>0.96146956246036774</v>
      </c>
    </row>
    <row r="15" spans="1:16" ht="13.4" customHeight="1" x14ac:dyDescent="0.25">
      <c r="A15" s="12" t="s">
        <v>19</v>
      </c>
      <c r="B15" s="25">
        <v>158806</v>
      </c>
      <c r="C15" s="27">
        <v>170990</v>
      </c>
      <c r="D15" s="21">
        <f t="shared" si="0"/>
        <v>0.92874437101584884</v>
      </c>
      <c r="E15" s="25">
        <v>16987</v>
      </c>
      <c r="F15" s="25">
        <v>20150</v>
      </c>
      <c r="G15" s="21">
        <f t="shared" si="1"/>
        <v>0.8430272952853598</v>
      </c>
      <c r="H15" s="25">
        <v>3218</v>
      </c>
      <c r="I15" s="27">
        <v>4180</v>
      </c>
      <c r="J15" s="21">
        <f t="shared" si="2"/>
        <v>0.76985645933014357</v>
      </c>
      <c r="K15" s="25">
        <v>10286</v>
      </c>
      <c r="L15" s="27">
        <v>11080</v>
      </c>
      <c r="M15" s="21">
        <f t="shared" si="3"/>
        <v>0.9283393501805054</v>
      </c>
      <c r="N15" s="25">
        <v>128315</v>
      </c>
      <c r="O15" s="27">
        <v>135580</v>
      </c>
      <c r="P15" s="21">
        <f t="shared" si="4"/>
        <v>0.94641540050154893</v>
      </c>
    </row>
    <row r="16" spans="1:16" ht="13.4" customHeight="1" x14ac:dyDescent="0.25">
      <c r="A16" s="12" t="s">
        <v>20</v>
      </c>
      <c r="B16" s="25">
        <v>196588</v>
      </c>
      <c r="C16" s="27">
        <v>211480</v>
      </c>
      <c r="D16" s="21">
        <f t="shared" si="0"/>
        <v>0.92958199356913185</v>
      </c>
      <c r="E16" s="25">
        <v>69910</v>
      </c>
      <c r="F16" s="25">
        <v>76880</v>
      </c>
      <c r="G16" s="21">
        <f t="shared" si="1"/>
        <v>0.90933922996878247</v>
      </c>
      <c r="H16" s="25">
        <v>4676</v>
      </c>
      <c r="I16" s="27">
        <v>4900</v>
      </c>
      <c r="J16" s="21">
        <f t="shared" si="2"/>
        <v>0.95428571428571429</v>
      </c>
      <c r="K16" s="25">
        <v>10412</v>
      </c>
      <c r="L16" s="27">
        <v>10940</v>
      </c>
      <c r="M16" s="21">
        <f t="shared" si="3"/>
        <v>0.95173674588665447</v>
      </c>
      <c r="N16" s="25">
        <v>111590</v>
      </c>
      <c r="O16" s="27">
        <v>118760</v>
      </c>
      <c r="P16" s="21">
        <f t="shared" si="4"/>
        <v>0.93962613674637929</v>
      </c>
    </row>
    <row r="17" spans="1:16" ht="13.4" customHeight="1" x14ac:dyDescent="0.25">
      <c r="A17" s="12" t="s">
        <v>21</v>
      </c>
      <c r="B17" s="25">
        <v>61526</v>
      </c>
      <c r="C17" s="27">
        <v>64435</v>
      </c>
      <c r="D17" s="21">
        <f t="shared" si="0"/>
        <v>0.95485372856366879</v>
      </c>
      <c r="E17" s="25">
        <v>5358</v>
      </c>
      <c r="F17" s="25">
        <v>6590</v>
      </c>
      <c r="G17" s="21">
        <f t="shared" si="1"/>
        <v>0.81305007587253419</v>
      </c>
      <c r="H17" s="25">
        <v>1716</v>
      </c>
      <c r="I17" s="27">
        <v>1335</v>
      </c>
      <c r="J17" s="21">
        <f t="shared" si="2"/>
        <v>1.2853932584269663</v>
      </c>
      <c r="K17" s="25">
        <v>4650</v>
      </c>
      <c r="L17" s="27">
        <v>4970</v>
      </c>
      <c r="M17" s="21">
        <f t="shared" si="3"/>
        <v>0.93561368209255535</v>
      </c>
      <c r="N17" s="25">
        <v>49802</v>
      </c>
      <c r="O17" s="27">
        <v>51540</v>
      </c>
      <c r="P17" s="21">
        <f t="shared" si="4"/>
        <v>0.96627861854870001</v>
      </c>
    </row>
    <row r="18" spans="1:16" ht="13.4" customHeight="1" x14ac:dyDescent="0.25">
      <c r="A18" s="12" t="s">
        <v>22</v>
      </c>
      <c r="B18" s="25">
        <v>345928</v>
      </c>
      <c r="C18" s="27">
        <v>374250</v>
      </c>
      <c r="D18" s="21">
        <f t="shared" si="0"/>
        <v>0.92432331329325312</v>
      </c>
      <c r="E18" s="25">
        <v>36458</v>
      </c>
      <c r="F18" s="25">
        <v>43130</v>
      </c>
      <c r="G18" s="21">
        <f t="shared" si="1"/>
        <v>0.84530489218641314</v>
      </c>
      <c r="H18" s="25">
        <v>10008</v>
      </c>
      <c r="I18" s="27">
        <v>9570</v>
      </c>
      <c r="J18" s="21">
        <f t="shared" si="2"/>
        <v>1.0457680250783699</v>
      </c>
      <c r="K18" s="25">
        <v>31363</v>
      </c>
      <c r="L18" s="27">
        <v>36160</v>
      </c>
      <c r="M18" s="21">
        <f t="shared" si="3"/>
        <v>0.86733960176991154</v>
      </c>
      <c r="N18" s="25">
        <v>268099</v>
      </c>
      <c r="O18" s="27">
        <v>285390</v>
      </c>
      <c r="P18" s="21">
        <f t="shared" si="4"/>
        <v>0.93941273345246856</v>
      </c>
    </row>
    <row r="19" spans="1:16" ht="13.4" customHeight="1" x14ac:dyDescent="0.25">
      <c r="A19" s="12" t="s">
        <v>23</v>
      </c>
      <c r="B19" s="25">
        <v>49496</v>
      </c>
      <c r="C19" s="27">
        <v>54110</v>
      </c>
      <c r="D19" s="21">
        <f t="shared" si="0"/>
        <v>0.91472925522084647</v>
      </c>
      <c r="E19" s="25">
        <v>25035</v>
      </c>
      <c r="F19" s="25">
        <v>30330</v>
      </c>
      <c r="G19" s="21">
        <f>IF(E19=0,"",E19/F19)</f>
        <v>0.82542037586547967</v>
      </c>
      <c r="H19" s="25">
        <v>1364</v>
      </c>
      <c r="I19" s="27">
        <v>1255</v>
      </c>
      <c r="J19" s="21">
        <f>IF(H19=0,"",H19/I19)</f>
        <v>1.0868525896414343</v>
      </c>
      <c r="K19" s="25">
        <v>2401</v>
      </c>
      <c r="L19" s="27">
        <v>1625</v>
      </c>
      <c r="M19" s="21">
        <f t="shared" si="3"/>
        <v>1.4775384615384615</v>
      </c>
      <c r="N19" s="25">
        <v>20696</v>
      </c>
      <c r="O19" s="27">
        <v>20900</v>
      </c>
      <c r="P19" s="21">
        <f t="shared" si="4"/>
        <v>0.99023923444976081</v>
      </c>
    </row>
    <row r="20" spans="1:16" ht="13.4" customHeight="1" x14ac:dyDescent="0.25">
      <c r="A20" s="12" t="s">
        <v>24</v>
      </c>
      <c r="B20" s="25">
        <v>123690</v>
      </c>
      <c r="C20" s="27">
        <v>131350</v>
      </c>
      <c r="D20" s="21">
        <f t="shared" si="0"/>
        <v>0.94168252759802051</v>
      </c>
      <c r="E20" s="25">
        <v>24195</v>
      </c>
      <c r="F20" s="25">
        <v>29200</v>
      </c>
      <c r="G20" s="21">
        <f t="shared" si="1"/>
        <v>0.82859589041095894</v>
      </c>
      <c r="H20" s="25">
        <v>1915</v>
      </c>
      <c r="I20" s="27">
        <v>2080</v>
      </c>
      <c r="J20" s="21">
        <f t="shared" si="2"/>
        <v>0.92067307692307687</v>
      </c>
      <c r="K20" s="25">
        <v>7521</v>
      </c>
      <c r="L20" s="27">
        <v>8690</v>
      </c>
      <c r="M20" s="21">
        <f t="shared" si="3"/>
        <v>0.86547756041426926</v>
      </c>
      <c r="N20" s="25">
        <v>90059</v>
      </c>
      <c r="O20" s="27">
        <v>91380</v>
      </c>
      <c r="P20" s="21">
        <f t="shared" si="4"/>
        <v>0.98554388268767779</v>
      </c>
    </row>
    <row r="21" spans="1:16" ht="13.4" customHeight="1" x14ac:dyDescent="0.25">
      <c r="A21" s="12" t="s">
        <v>25</v>
      </c>
      <c r="B21" s="25">
        <v>445787</v>
      </c>
      <c r="C21" s="27">
        <v>482210</v>
      </c>
      <c r="D21" s="21">
        <f t="shared" si="0"/>
        <v>0.92446651873664998</v>
      </c>
      <c r="E21" s="25">
        <v>99487</v>
      </c>
      <c r="F21" s="25">
        <v>118080</v>
      </c>
      <c r="G21" s="21">
        <f t="shared" si="1"/>
        <v>0.84253895663956635</v>
      </c>
      <c r="H21" s="25">
        <v>15918</v>
      </c>
      <c r="I21" s="27">
        <v>15500</v>
      </c>
      <c r="J21" s="21">
        <f t="shared" si="2"/>
        <v>1.0269677419354839</v>
      </c>
      <c r="K21" s="25">
        <v>62040</v>
      </c>
      <c r="L21" s="27">
        <v>76090</v>
      </c>
      <c r="M21" s="21">
        <f t="shared" si="3"/>
        <v>0.81535024313313187</v>
      </c>
      <c r="N21" s="25">
        <v>268342</v>
      </c>
      <c r="O21" s="27">
        <v>272540</v>
      </c>
      <c r="P21" s="21">
        <f t="shared" si="4"/>
        <v>0.98459675643942168</v>
      </c>
    </row>
    <row r="22" spans="1:16" ht="13.4" customHeight="1" x14ac:dyDescent="0.25">
      <c r="A22" s="12" t="s">
        <v>26</v>
      </c>
      <c r="B22" s="25">
        <v>50124</v>
      </c>
      <c r="C22" s="27">
        <v>52230</v>
      </c>
      <c r="D22" s="21">
        <f>IF(B22=0,"",B22/C22)</f>
        <v>0.95967834577828837</v>
      </c>
      <c r="E22" s="25">
        <v>9321</v>
      </c>
      <c r="F22" s="25">
        <v>10250</v>
      </c>
      <c r="G22" s="21">
        <f t="shared" si="1"/>
        <v>0.90936585365853662</v>
      </c>
      <c r="H22" s="25">
        <v>1278</v>
      </c>
      <c r="I22" s="27">
        <v>1210</v>
      </c>
      <c r="J22" s="21">
        <f t="shared" si="2"/>
        <v>1.0561983471074381</v>
      </c>
      <c r="K22" s="25">
        <v>2450</v>
      </c>
      <c r="L22" s="27">
        <v>2380</v>
      </c>
      <c r="M22" s="21">
        <f t="shared" si="3"/>
        <v>1.0294117647058822</v>
      </c>
      <c r="N22" s="25">
        <v>37075</v>
      </c>
      <c r="O22" s="27">
        <v>38390</v>
      </c>
      <c r="P22" s="21">
        <f t="shared" si="4"/>
        <v>0.96574628809585827</v>
      </c>
    </row>
    <row r="23" spans="1:16" ht="13.4" customHeight="1" x14ac:dyDescent="0.25">
      <c r="A23" s="12" t="s">
        <v>27</v>
      </c>
      <c r="B23" s="25">
        <v>658300</v>
      </c>
      <c r="C23" s="27">
        <v>677150</v>
      </c>
      <c r="D23" s="21">
        <f t="shared" si="0"/>
        <v>0.97216274089935761</v>
      </c>
      <c r="E23" s="25">
        <v>59239</v>
      </c>
      <c r="F23" s="25">
        <v>72040</v>
      </c>
      <c r="G23" s="21">
        <f t="shared" si="1"/>
        <v>0.8223070516379789</v>
      </c>
      <c r="H23" s="25">
        <v>49219</v>
      </c>
      <c r="I23" s="27">
        <v>51040</v>
      </c>
      <c r="J23" s="21">
        <f t="shared" si="2"/>
        <v>0.96432210031347965</v>
      </c>
      <c r="K23" s="25">
        <v>195507</v>
      </c>
      <c r="L23" s="27">
        <v>207530</v>
      </c>
      <c r="M23" s="21">
        <f t="shared" si="3"/>
        <v>0.94206620729533075</v>
      </c>
      <c r="N23" s="25">
        <v>354335</v>
      </c>
      <c r="O23" s="27">
        <v>346540</v>
      </c>
      <c r="P23" s="21">
        <f t="shared" si="4"/>
        <v>1.0224937958100075</v>
      </c>
    </row>
    <row r="24" spans="1:16" ht="13.4" customHeight="1" x14ac:dyDescent="0.25">
      <c r="A24" s="12" t="s">
        <v>28</v>
      </c>
      <c r="B24" s="25">
        <v>33061</v>
      </c>
      <c r="C24" s="27">
        <v>33105</v>
      </c>
      <c r="D24" s="21">
        <f t="shared" si="0"/>
        <v>0.99867089563510048</v>
      </c>
      <c r="E24" s="25">
        <v>4050</v>
      </c>
      <c r="F24" s="25">
        <v>4430</v>
      </c>
      <c r="G24" s="21">
        <f t="shared" si="1"/>
        <v>0.91422121896162534</v>
      </c>
      <c r="H24" s="25">
        <v>431</v>
      </c>
      <c r="I24" s="27">
        <v>430</v>
      </c>
      <c r="J24" s="21">
        <f t="shared" si="2"/>
        <v>1.0023255813953489</v>
      </c>
      <c r="K24" s="25">
        <v>1724</v>
      </c>
      <c r="L24" s="27">
        <v>1805</v>
      </c>
      <c r="M24" s="21">
        <f t="shared" si="3"/>
        <v>0.95512465373961219</v>
      </c>
      <c r="N24" s="25">
        <v>26856</v>
      </c>
      <c r="O24" s="27">
        <v>26440</v>
      </c>
      <c r="P24" s="21">
        <f t="shared" si="4"/>
        <v>1.015733736762481</v>
      </c>
    </row>
    <row r="25" spans="1:16" ht="13.4" customHeight="1" x14ac:dyDescent="0.25">
      <c r="A25" s="12" t="s">
        <v>29</v>
      </c>
      <c r="B25" s="25">
        <v>67260</v>
      </c>
      <c r="C25" s="27">
        <v>71310</v>
      </c>
      <c r="D25" s="21">
        <f t="shared" si="0"/>
        <v>0.94320572149768611</v>
      </c>
      <c r="E25" s="25">
        <v>18500</v>
      </c>
      <c r="F25" s="25">
        <v>21420</v>
      </c>
      <c r="G25" s="21">
        <f t="shared" si="1"/>
        <v>0.86367880485527548</v>
      </c>
      <c r="H25" s="25">
        <v>2119</v>
      </c>
      <c r="I25" s="27">
        <v>2350</v>
      </c>
      <c r="J25" s="21">
        <f t="shared" si="2"/>
        <v>0.90170212765957447</v>
      </c>
      <c r="K25" s="25">
        <v>3387</v>
      </c>
      <c r="L25" s="27">
        <v>3540</v>
      </c>
      <c r="M25" s="21">
        <f t="shared" si="3"/>
        <v>0.95677966101694911</v>
      </c>
      <c r="N25" s="25">
        <v>43254</v>
      </c>
      <c r="O25" s="27">
        <v>44000</v>
      </c>
      <c r="P25" s="21">
        <f t="shared" si="4"/>
        <v>0.98304545454545456</v>
      </c>
    </row>
    <row r="26" spans="1:16" ht="13.4" customHeight="1" x14ac:dyDescent="0.25">
      <c r="A26" s="18" t="s">
        <v>30</v>
      </c>
      <c r="B26" s="19">
        <f>E26+H26+K26+N26</f>
        <v>5109880</v>
      </c>
      <c r="C26" s="19">
        <f>F26+I26+L26+O26</f>
        <v>5421000</v>
      </c>
      <c r="D26" s="20">
        <f t="shared" si="0"/>
        <v>0.94260837483859061</v>
      </c>
      <c r="E26" s="19">
        <f>SUM(E6:E25)</f>
        <v>796702</v>
      </c>
      <c r="F26" s="19">
        <f>SUM(F6:F25)</f>
        <v>942190</v>
      </c>
      <c r="G26" s="20">
        <f t="shared" si="1"/>
        <v>0.84558528534584321</v>
      </c>
      <c r="H26" s="19">
        <f>SUM(H6:H25)</f>
        <v>378735</v>
      </c>
      <c r="I26" s="19">
        <f>SUM(I6:I25)</f>
        <v>380540</v>
      </c>
      <c r="J26" s="20">
        <f t="shared" si="2"/>
        <v>0.99525674042150625</v>
      </c>
      <c r="K26" s="19">
        <f>SUM(K6:K25)</f>
        <v>948735</v>
      </c>
      <c r="L26" s="19">
        <f>SUM(L6:L25)</f>
        <v>1053360</v>
      </c>
      <c r="M26" s="20">
        <f t="shared" si="3"/>
        <v>0.90067498291182502</v>
      </c>
      <c r="N26" s="19">
        <f>SUM(N6:N25)</f>
        <v>2985708</v>
      </c>
      <c r="O26" s="19">
        <f>SUM(O6:O25)</f>
        <v>3044910</v>
      </c>
      <c r="P26" s="20">
        <f t="shared" si="4"/>
        <v>0.98055706079982663</v>
      </c>
    </row>
    <row r="28" spans="1:16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4"/>
    </row>
    <row r="29" spans="1:16" x14ac:dyDescent="0.25">
      <c r="A29" s="2" t="s">
        <v>49</v>
      </c>
    </row>
    <row r="32" spans="1:16" x14ac:dyDescent="0.25">
      <c r="A32" s="24"/>
    </row>
    <row r="34" spans="3:3" x14ac:dyDescent="0.25">
      <c r="C34" s="4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9" activePane="bottomRight" state="frozen"/>
      <selection pane="topRight" activeCell="A28" sqref="A28:A32"/>
      <selection pane="bottomLeft" activeCell="A28" sqref="A28:A32"/>
      <selection pane="bottomRight" activeCell="H6" sqref="H6:I25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6384" width="9.36328125" style="2"/>
  </cols>
  <sheetData>
    <row r="1" spans="1:10" ht="14" x14ac:dyDescent="0.25">
      <c r="A1" s="23" t="str">
        <f>SUBSTITUTE(Ethnicity!A1,"Ethnicity","Gender")</f>
        <v>Access to Primary Care by Prioritised Gender (October 2025)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1" t="s">
        <v>32</v>
      </c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B3" s="1"/>
      <c r="C3" s="1"/>
      <c r="D3" s="1"/>
      <c r="E3" s="1"/>
      <c r="F3" s="1"/>
      <c r="G3" s="1"/>
      <c r="H3" s="1"/>
      <c r="I3" s="1"/>
      <c r="J3" s="1"/>
    </row>
    <row r="4" spans="1:10" ht="13.4" customHeight="1" x14ac:dyDescent="0.25">
      <c r="B4" s="13" t="s">
        <v>1</v>
      </c>
      <c r="C4" s="14"/>
      <c r="D4" s="14"/>
      <c r="E4" s="13" t="s">
        <v>33</v>
      </c>
      <c r="F4" s="14"/>
      <c r="G4" s="14"/>
      <c r="H4" s="13" t="s">
        <v>34</v>
      </c>
      <c r="I4" s="14"/>
      <c r="J4" s="14"/>
    </row>
    <row r="5" spans="1:10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</row>
    <row r="6" spans="1:10" ht="13.4" customHeight="1" x14ac:dyDescent="0.25">
      <c r="A6" s="12" t="s">
        <v>10</v>
      </c>
      <c r="B6" s="25">
        <v>487599</v>
      </c>
      <c r="C6" s="27">
        <v>511490</v>
      </c>
      <c r="D6" s="21">
        <f>IF(B6=0,"",B6/C6)</f>
        <v>0.95329136444505269</v>
      </c>
      <c r="E6" s="26">
        <v>249895</v>
      </c>
      <c r="F6" s="28">
        <v>255600</v>
      </c>
      <c r="G6" s="21">
        <f>IF(E6=0,"",E6/F6)</f>
        <v>0.97767996870109541</v>
      </c>
      <c r="H6" s="26">
        <v>237704</v>
      </c>
      <c r="I6" s="28">
        <v>255890</v>
      </c>
      <c r="J6" s="21">
        <f>IF(H6=0,"",H6/I6)</f>
        <v>0.92893039978115599</v>
      </c>
    </row>
    <row r="7" spans="1:10" ht="13.4" customHeight="1" x14ac:dyDescent="0.25">
      <c r="A7" s="12" t="s">
        <v>11</v>
      </c>
      <c r="B7" s="25">
        <v>265732</v>
      </c>
      <c r="C7" s="27">
        <v>290800</v>
      </c>
      <c r="D7" s="21">
        <f t="shared" ref="D7:D26" si="0">IF(B7=0,"",B7/C7)</f>
        <v>0.91379642365887204</v>
      </c>
      <c r="E7" s="26">
        <v>137884</v>
      </c>
      <c r="F7" s="28">
        <v>147030</v>
      </c>
      <c r="G7" s="21">
        <f t="shared" ref="G7:G26" si="1">IF(E7=0,"",E7/F7)</f>
        <v>0.93779500782153302</v>
      </c>
      <c r="H7" s="26">
        <v>127848</v>
      </c>
      <c r="I7" s="28">
        <v>143770</v>
      </c>
      <c r="J7" s="21">
        <f t="shared" ref="J7:J26" si="2">IF(H7=0,"",H7/I7)</f>
        <v>0.88925366905474024</v>
      </c>
    </row>
    <row r="8" spans="1:10" ht="13.4" customHeight="1" x14ac:dyDescent="0.25">
      <c r="A8" s="12" t="s">
        <v>12</v>
      </c>
      <c r="B8" s="25">
        <v>611392</v>
      </c>
      <c r="C8" s="27">
        <v>625610</v>
      </c>
      <c r="D8" s="21">
        <f t="shared" si="0"/>
        <v>0.97727338117996831</v>
      </c>
      <c r="E8" s="26">
        <v>313558</v>
      </c>
      <c r="F8" s="28">
        <v>312320</v>
      </c>
      <c r="G8" s="21">
        <f t="shared" si="1"/>
        <v>1.0039638831967213</v>
      </c>
      <c r="H8" s="26">
        <v>297834</v>
      </c>
      <c r="I8" s="28">
        <v>313290</v>
      </c>
      <c r="J8" s="21">
        <f t="shared" si="2"/>
        <v>0.95066551757157902</v>
      </c>
    </row>
    <row r="9" spans="1:10" ht="13.4" customHeight="1" x14ac:dyDescent="0.25">
      <c r="A9" s="12" t="s">
        <v>13</v>
      </c>
      <c r="B9" s="25">
        <v>305968</v>
      </c>
      <c r="C9" s="27">
        <v>333900</v>
      </c>
      <c r="D9" s="21">
        <f t="shared" si="0"/>
        <v>0.91634621144055106</v>
      </c>
      <c r="E9" s="26">
        <v>160065</v>
      </c>
      <c r="F9" s="28">
        <v>171820</v>
      </c>
      <c r="G9" s="21">
        <f t="shared" si="1"/>
        <v>0.93158538004888836</v>
      </c>
      <c r="H9" s="26">
        <v>145903</v>
      </c>
      <c r="I9" s="28">
        <v>162080</v>
      </c>
      <c r="J9" s="21">
        <f t="shared" si="2"/>
        <v>0.90019126357354395</v>
      </c>
    </row>
    <row r="10" spans="1:10" ht="13.4" customHeight="1" x14ac:dyDescent="0.25">
      <c r="A10" s="12" t="s">
        <v>14</v>
      </c>
      <c r="B10" s="25">
        <v>627423</v>
      </c>
      <c r="C10" s="27">
        <v>659630</v>
      </c>
      <c r="D10" s="21">
        <f t="shared" si="0"/>
        <v>0.95117414308021164</v>
      </c>
      <c r="E10" s="26">
        <v>318426</v>
      </c>
      <c r="F10" s="28">
        <v>329770</v>
      </c>
      <c r="G10" s="21">
        <f t="shared" si="1"/>
        <v>0.96560026685265488</v>
      </c>
      <c r="H10" s="26">
        <v>308997</v>
      </c>
      <c r="I10" s="28">
        <v>329860</v>
      </c>
      <c r="J10" s="21">
        <f t="shared" si="2"/>
        <v>0.93675195537500755</v>
      </c>
    </row>
    <row r="11" spans="1:10" ht="13.4" customHeight="1" x14ac:dyDescent="0.25">
      <c r="A11" s="12" t="s">
        <v>15</v>
      </c>
      <c r="B11" s="25">
        <v>171793</v>
      </c>
      <c r="C11" s="27">
        <v>188590</v>
      </c>
      <c r="D11" s="21">
        <f t="shared" si="0"/>
        <v>0.9109337716740018</v>
      </c>
      <c r="E11" s="26">
        <v>89550</v>
      </c>
      <c r="F11" s="28">
        <v>94770</v>
      </c>
      <c r="G11" s="21">
        <f t="shared" si="1"/>
        <v>0.94491927825261157</v>
      </c>
      <c r="H11" s="26">
        <v>82243</v>
      </c>
      <c r="I11" s="28">
        <v>93820</v>
      </c>
      <c r="J11" s="21">
        <f t="shared" si="2"/>
        <v>0.87660413557876782</v>
      </c>
    </row>
    <row r="12" spans="1:10" ht="13.4" customHeight="1" x14ac:dyDescent="0.25">
      <c r="A12" s="12" t="s">
        <v>16</v>
      </c>
      <c r="B12" s="25">
        <v>155161</v>
      </c>
      <c r="C12" s="27">
        <v>166430</v>
      </c>
      <c r="D12" s="21">
        <f t="shared" si="0"/>
        <v>0.9322898515892567</v>
      </c>
      <c r="E12" s="26">
        <v>79645</v>
      </c>
      <c r="F12" s="28">
        <v>83180</v>
      </c>
      <c r="G12" s="21">
        <f t="shared" si="1"/>
        <v>0.9575018033181053</v>
      </c>
      <c r="H12" s="26">
        <v>75516</v>
      </c>
      <c r="I12" s="28">
        <v>83250</v>
      </c>
      <c r="J12" s="21">
        <f t="shared" si="2"/>
        <v>0.90709909909909914</v>
      </c>
    </row>
    <row r="13" spans="1:10" ht="13.4" customHeight="1" x14ac:dyDescent="0.25">
      <c r="A13" s="12" t="s">
        <v>17</v>
      </c>
      <c r="B13" s="25">
        <v>113098</v>
      </c>
      <c r="C13" s="27">
        <v>123770</v>
      </c>
      <c r="D13" s="21">
        <f t="shared" si="0"/>
        <v>0.91377555142603217</v>
      </c>
      <c r="E13" s="26">
        <v>58376</v>
      </c>
      <c r="F13" s="28">
        <v>61880</v>
      </c>
      <c r="G13" s="21">
        <f t="shared" si="1"/>
        <v>0.94337427278603747</v>
      </c>
      <c r="H13" s="26">
        <v>54722</v>
      </c>
      <c r="I13" s="28">
        <v>61890</v>
      </c>
      <c r="J13" s="21">
        <f t="shared" si="2"/>
        <v>0.88418161253837457</v>
      </c>
    </row>
    <row r="14" spans="1:10" ht="13.4" customHeight="1" x14ac:dyDescent="0.25">
      <c r="A14" s="12" t="s">
        <v>18</v>
      </c>
      <c r="B14" s="25">
        <v>181148</v>
      </c>
      <c r="C14" s="27">
        <v>198160</v>
      </c>
      <c r="D14" s="21">
        <f t="shared" si="0"/>
        <v>0.91415018167137663</v>
      </c>
      <c r="E14" s="26">
        <v>94473</v>
      </c>
      <c r="F14" s="28">
        <v>101190</v>
      </c>
      <c r="G14" s="21">
        <f t="shared" si="1"/>
        <v>0.93361992291728435</v>
      </c>
      <c r="H14" s="26">
        <v>86675</v>
      </c>
      <c r="I14" s="28">
        <v>96970</v>
      </c>
      <c r="J14" s="21">
        <f t="shared" si="2"/>
        <v>0.89383314427142413</v>
      </c>
    </row>
    <row r="15" spans="1:10" ht="13.4" customHeight="1" x14ac:dyDescent="0.25">
      <c r="A15" s="12" t="s">
        <v>19</v>
      </c>
      <c r="B15" s="25">
        <v>158806</v>
      </c>
      <c r="C15" s="27">
        <v>170990</v>
      </c>
      <c r="D15" s="21">
        <f t="shared" si="0"/>
        <v>0.92874437101584884</v>
      </c>
      <c r="E15" s="26">
        <v>81450</v>
      </c>
      <c r="F15" s="28">
        <v>84700</v>
      </c>
      <c r="G15" s="21">
        <f t="shared" si="1"/>
        <v>0.96162927981109803</v>
      </c>
      <c r="H15" s="26">
        <v>77356</v>
      </c>
      <c r="I15" s="28">
        <v>86290</v>
      </c>
      <c r="J15" s="21">
        <f t="shared" si="2"/>
        <v>0.89646540734731717</v>
      </c>
    </row>
    <row r="16" spans="1:10" ht="13.4" customHeight="1" x14ac:dyDescent="0.25">
      <c r="A16" s="12" t="s">
        <v>20</v>
      </c>
      <c r="B16" s="25">
        <v>196588</v>
      </c>
      <c r="C16" s="27">
        <v>211480</v>
      </c>
      <c r="D16" s="21">
        <f t="shared" si="0"/>
        <v>0.92958199356913185</v>
      </c>
      <c r="E16" s="26">
        <v>100603</v>
      </c>
      <c r="F16" s="28">
        <v>106000</v>
      </c>
      <c r="G16" s="21">
        <f t="shared" si="1"/>
        <v>0.9490849056603774</v>
      </c>
      <c r="H16" s="26">
        <v>95985</v>
      </c>
      <c r="I16" s="28">
        <v>105480</v>
      </c>
      <c r="J16" s="21">
        <f t="shared" si="2"/>
        <v>0.90998293515358364</v>
      </c>
    </row>
    <row r="17" spans="1:13" ht="13.4" customHeight="1" x14ac:dyDescent="0.25">
      <c r="A17" s="12" t="s">
        <v>21</v>
      </c>
      <c r="B17" s="25">
        <v>61526</v>
      </c>
      <c r="C17" s="27">
        <v>64435</v>
      </c>
      <c r="D17" s="21">
        <f t="shared" si="0"/>
        <v>0.95485372856366879</v>
      </c>
      <c r="E17" s="26">
        <v>30940</v>
      </c>
      <c r="F17" s="28">
        <v>31585</v>
      </c>
      <c r="G17" s="21">
        <f t="shared" si="1"/>
        <v>0.97957891404147535</v>
      </c>
      <c r="H17" s="26">
        <v>30586</v>
      </c>
      <c r="I17" s="28">
        <v>32850</v>
      </c>
      <c r="J17" s="21">
        <f t="shared" si="2"/>
        <v>0.93108066971080672</v>
      </c>
    </row>
    <row r="18" spans="1:13" ht="13.4" customHeight="1" x14ac:dyDescent="0.25">
      <c r="A18" s="12" t="s">
        <v>22</v>
      </c>
      <c r="B18" s="25">
        <v>345928</v>
      </c>
      <c r="C18" s="27">
        <v>374250</v>
      </c>
      <c r="D18" s="21">
        <f t="shared" si="0"/>
        <v>0.92432331329325312</v>
      </c>
      <c r="E18" s="26">
        <v>176742</v>
      </c>
      <c r="F18" s="28">
        <v>187510</v>
      </c>
      <c r="G18" s="21">
        <f t="shared" si="1"/>
        <v>0.94257372940109863</v>
      </c>
      <c r="H18" s="26">
        <v>169186</v>
      </c>
      <c r="I18" s="28">
        <v>186740</v>
      </c>
      <c r="J18" s="21">
        <f t="shared" si="2"/>
        <v>0.90599764378279957</v>
      </c>
    </row>
    <row r="19" spans="1:13" ht="13.4" customHeight="1" x14ac:dyDescent="0.25">
      <c r="A19" s="12" t="s">
        <v>23</v>
      </c>
      <c r="B19" s="25">
        <v>49496</v>
      </c>
      <c r="C19" s="27">
        <v>54110</v>
      </c>
      <c r="D19" s="21">
        <f t="shared" si="0"/>
        <v>0.91472925522084647</v>
      </c>
      <c r="E19" s="26">
        <v>25297</v>
      </c>
      <c r="F19" s="28">
        <v>27085</v>
      </c>
      <c r="G19" s="21">
        <f t="shared" si="1"/>
        <v>0.93398560088609928</v>
      </c>
      <c r="H19" s="26">
        <v>24199</v>
      </c>
      <c r="I19" s="28">
        <v>27025</v>
      </c>
      <c r="J19" s="21">
        <f t="shared" si="2"/>
        <v>0.89543015726179465</v>
      </c>
    </row>
    <row r="20" spans="1:13" ht="13.4" customHeight="1" x14ac:dyDescent="0.25">
      <c r="A20" s="12" t="s">
        <v>24</v>
      </c>
      <c r="B20" s="25">
        <v>123690</v>
      </c>
      <c r="C20" s="27">
        <v>131350</v>
      </c>
      <c r="D20" s="21">
        <f t="shared" si="0"/>
        <v>0.94168252759802051</v>
      </c>
      <c r="E20" s="26">
        <v>63585</v>
      </c>
      <c r="F20" s="28">
        <v>65550</v>
      </c>
      <c r="G20" s="21">
        <f t="shared" si="1"/>
        <v>0.97002288329519448</v>
      </c>
      <c r="H20" s="26">
        <v>60105</v>
      </c>
      <c r="I20" s="28">
        <v>65800</v>
      </c>
      <c r="J20" s="21">
        <f t="shared" si="2"/>
        <v>0.91344984802431606</v>
      </c>
    </row>
    <row r="21" spans="1:13" ht="13.4" customHeight="1" x14ac:dyDescent="0.25">
      <c r="A21" s="12" t="s">
        <v>25</v>
      </c>
      <c r="B21" s="25">
        <v>445787</v>
      </c>
      <c r="C21" s="27">
        <v>482210</v>
      </c>
      <c r="D21" s="21">
        <f t="shared" si="0"/>
        <v>0.92446651873664998</v>
      </c>
      <c r="E21" s="26">
        <v>228424</v>
      </c>
      <c r="F21" s="28">
        <v>241670</v>
      </c>
      <c r="G21" s="21">
        <f t="shared" si="1"/>
        <v>0.94518972152108249</v>
      </c>
      <c r="H21" s="26">
        <v>217363</v>
      </c>
      <c r="I21" s="28">
        <v>240540</v>
      </c>
      <c r="J21" s="21">
        <f t="shared" si="2"/>
        <v>0.90364596324935564</v>
      </c>
    </row>
    <row r="22" spans="1:13" ht="13.4" customHeight="1" x14ac:dyDescent="0.25">
      <c r="A22" s="12" t="s">
        <v>26</v>
      </c>
      <c r="B22" s="25">
        <v>50124</v>
      </c>
      <c r="C22" s="27">
        <v>52230</v>
      </c>
      <c r="D22" s="21">
        <f t="shared" si="0"/>
        <v>0.95967834577828837</v>
      </c>
      <c r="E22" s="26">
        <v>25921</v>
      </c>
      <c r="F22" s="28">
        <v>26450</v>
      </c>
      <c r="G22" s="21">
        <f t="shared" si="1"/>
        <v>0.98</v>
      </c>
      <c r="H22" s="26">
        <v>24203</v>
      </c>
      <c r="I22" s="28">
        <v>25780</v>
      </c>
      <c r="J22" s="21">
        <f t="shared" si="2"/>
        <v>0.93882854926299453</v>
      </c>
    </row>
    <row r="23" spans="1:13" ht="13.4" customHeight="1" x14ac:dyDescent="0.25">
      <c r="A23" s="12" t="s">
        <v>27</v>
      </c>
      <c r="B23" s="25">
        <v>658300</v>
      </c>
      <c r="C23" s="27">
        <v>677150</v>
      </c>
      <c r="D23" s="21">
        <f t="shared" si="0"/>
        <v>0.97216274089935761</v>
      </c>
      <c r="E23" s="26">
        <v>339520</v>
      </c>
      <c r="F23" s="28">
        <v>341460</v>
      </c>
      <c r="G23" s="21">
        <f t="shared" si="1"/>
        <v>0.99431851461371756</v>
      </c>
      <c r="H23" s="26">
        <v>318780</v>
      </c>
      <c r="I23" s="28">
        <v>335690</v>
      </c>
      <c r="J23" s="21">
        <f t="shared" si="2"/>
        <v>0.94962614316780358</v>
      </c>
    </row>
    <row r="24" spans="1:13" ht="13.4" customHeight="1" x14ac:dyDescent="0.25">
      <c r="A24" s="12" t="s">
        <v>28</v>
      </c>
      <c r="B24" s="25">
        <v>33061</v>
      </c>
      <c r="C24" s="27">
        <v>33105</v>
      </c>
      <c r="D24" s="21">
        <f t="shared" si="0"/>
        <v>0.99867089563510048</v>
      </c>
      <c r="E24" s="26">
        <v>16247</v>
      </c>
      <c r="F24" s="28">
        <v>16120</v>
      </c>
      <c r="G24" s="21">
        <f t="shared" si="1"/>
        <v>1.0078784119106701</v>
      </c>
      <c r="H24" s="26">
        <v>16814</v>
      </c>
      <c r="I24" s="28">
        <v>16985</v>
      </c>
      <c r="J24" s="21">
        <f t="shared" si="2"/>
        <v>0.9899322931998823</v>
      </c>
    </row>
    <row r="25" spans="1:13" ht="13.4" customHeight="1" x14ac:dyDescent="0.25">
      <c r="A25" s="12" t="s">
        <v>29</v>
      </c>
      <c r="B25" s="25">
        <v>67260</v>
      </c>
      <c r="C25" s="27">
        <v>71310</v>
      </c>
      <c r="D25" s="21">
        <f t="shared" si="0"/>
        <v>0.94320572149768611</v>
      </c>
      <c r="E25" s="26">
        <v>34670</v>
      </c>
      <c r="F25" s="28">
        <v>36380</v>
      </c>
      <c r="G25" s="21">
        <f t="shared" si="1"/>
        <v>0.9529961517317207</v>
      </c>
      <c r="H25" s="26">
        <v>32590</v>
      </c>
      <c r="I25" s="28">
        <v>34930</v>
      </c>
      <c r="J25" s="21">
        <f t="shared" si="2"/>
        <v>0.93300887489264239</v>
      </c>
    </row>
    <row r="26" spans="1:13" ht="13.4" customHeight="1" x14ac:dyDescent="0.25">
      <c r="A26" s="18" t="s">
        <v>30</v>
      </c>
      <c r="B26" s="19">
        <f>SUM(B6:B25)</f>
        <v>5109880</v>
      </c>
      <c r="C26" s="19">
        <f>SUM(C6:C25)</f>
        <v>5421000</v>
      </c>
      <c r="D26" s="20">
        <f t="shared" si="0"/>
        <v>0.94260837483859061</v>
      </c>
      <c r="E26" s="19">
        <f>SUM(E6:E25)</f>
        <v>2625271</v>
      </c>
      <c r="F26" s="19">
        <f>SUM(F6:F25)</f>
        <v>2722070</v>
      </c>
      <c r="G26" s="20">
        <f t="shared" si="1"/>
        <v>0.96443919517132182</v>
      </c>
      <c r="H26" s="19">
        <f>SUM(H6:H25)</f>
        <v>2484609</v>
      </c>
      <c r="I26" s="19">
        <f>SUM(I6:I25)</f>
        <v>2698930</v>
      </c>
      <c r="J26" s="20">
        <f t="shared" si="2"/>
        <v>0.92059038211439348</v>
      </c>
    </row>
    <row r="28" spans="1:13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</row>
    <row r="29" spans="1:13" x14ac:dyDescent="0.25">
      <c r="A29" s="2" t="s">
        <v>49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14" activePane="bottomRight" state="frozen"/>
      <selection pane="topRight" activeCell="A28" sqref="A28:A32"/>
      <selection pane="bottomLeft" activeCell="A28" sqref="A28:A32"/>
      <selection pane="bottomRight" activeCell="S26" sqref="S26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4" width="12.08984375" style="2" bestFit="1" customWidth="1"/>
    <col min="15" max="15" width="14" style="2" bestFit="1" customWidth="1"/>
    <col min="16" max="16" width="9.453125" style="2" customWidth="1"/>
    <col min="17" max="17" width="12.08984375" style="2" bestFit="1" customWidth="1"/>
    <col min="18" max="18" width="14" style="2" bestFit="1" customWidth="1"/>
    <col min="19" max="19" width="9.453125" style="2" customWidth="1"/>
    <col min="20" max="20" width="12.08984375" style="2" bestFit="1" customWidth="1"/>
    <col min="21" max="21" width="14" style="2" bestFit="1" customWidth="1"/>
    <col min="22" max="22" width="9.453125" style="2" customWidth="1"/>
    <col min="23" max="16384" width="9.36328125" style="2"/>
  </cols>
  <sheetData>
    <row r="1" spans="1:22" ht="14" x14ac:dyDescent="0.25">
      <c r="A1" s="23" t="str">
        <f>SUBSTITUTE(Ethnicity!A1,"Ethnicity","Age Group")</f>
        <v>Access to Primary Care by Prioritised Age Group (October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11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3.4" customHeight="1" x14ac:dyDescent="0.25">
      <c r="B4" s="13" t="s">
        <v>1</v>
      </c>
      <c r="C4" s="14"/>
      <c r="D4" s="14"/>
      <c r="E4" s="13" t="s">
        <v>36</v>
      </c>
      <c r="F4" s="14"/>
      <c r="G4" s="14"/>
      <c r="H4" s="13" t="s">
        <v>37</v>
      </c>
      <c r="I4" s="14"/>
      <c r="J4" s="14"/>
      <c r="K4" s="13" t="s">
        <v>38</v>
      </c>
      <c r="L4" s="14"/>
      <c r="M4" s="14"/>
      <c r="N4" s="13" t="s">
        <v>39</v>
      </c>
      <c r="O4" s="14"/>
      <c r="P4" s="14"/>
      <c r="Q4" s="13" t="s">
        <v>40</v>
      </c>
      <c r="R4" s="14"/>
      <c r="S4" s="14"/>
      <c r="T4" s="13" t="s">
        <v>41</v>
      </c>
      <c r="U4" s="14"/>
      <c r="V4" s="14"/>
    </row>
    <row r="5" spans="1:22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  <c r="T5" s="16" t="s">
        <v>7</v>
      </c>
      <c r="U5" s="16" t="s">
        <v>8</v>
      </c>
      <c r="V5" s="17" t="s">
        <v>9</v>
      </c>
    </row>
    <row r="6" spans="1:22" ht="13.4" customHeight="1" x14ac:dyDescent="0.25">
      <c r="A6" s="12" t="s">
        <v>10</v>
      </c>
      <c r="B6" s="25">
        <v>487599</v>
      </c>
      <c r="C6" s="27">
        <v>511490</v>
      </c>
      <c r="D6" s="21">
        <f>IF(B6=0,"",B6/C6)</f>
        <v>0.95329136444505269</v>
      </c>
      <c r="E6" s="25">
        <v>24146</v>
      </c>
      <c r="F6" s="28">
        <v>23630</v>
      </c>
      <c r="G6" s="21">
        <f>IF(E6=0,"",E6/F6)</f>
        <v>1.021836648328396</v>
      </c>
      <c r="H6" s="25">
        <v>54222</v>
      </c>
      <c r="I6" s="28">
        <v>50460</v>
      </c>
      <c r="J6" s="21">
        <f>IF(H6=0,"",H6/I6)</f>
        <v>1.0745541022592153</v>
      </c>
      <c r="K6" s="25">
        <v>58529</v>
      </c>
      <c r="L6" s="26">
        <v>71360</v>
      </c>
      <c r="M6" s="21">
        <f>IF(K6=0,"",K6/L6)</f>
        <v>0.82019338565022426</v>
      </c>
      <c r="N6" s="25">
        <v>160794</v>
      </c>
      <c r="O6" s="26">
        <v>175550</v>
      </c>
      <c r="P6" s="21">
        <f>IF(N6=0,"",N6/O6)</f>
        <v>0.91594417544859019</v>
      </c>
      <c r="Q6" s="25">
        <v>117799</v>
      </c>
      <c r="R6" s="28">
        <v>118190</v>
      </c>
      <c r="S6" s="21">
        <f>IF(Q6=0,"",Q6/R6)</f>
        <v>0.99669176749301969</v>
      </c>
      <c r="T6" s="25">
        <v>72109</v>
      </c>
      <c r="U6" s="28">
        <v>72300</v>
      </c>
      <c r="V6" s="21">
        <f>IF(T6=0,"",T6/U6)</f>
        <v>0.99735822959889353</v>
      </c>
    </row>
    <row r="7" spans="1:22" ht="13.4" customHeight="1" x14ac:dyDescent="0.25">
      <c r="A7" s="12" t="s">
        <v>11</v>
      </c>
      <c r="B7" s="25">
        <v>265732</v>
      </c>
      <c r="C7" s="27">
        <v>290800</v>
      </c>
      <c r="D7" s="21">
        <f t="shared" ref="D7:D26" si="0">IF(B7=0,"",B7/C7)</f>
        <v>0.91379642365887204</v>
      </c>
      <c r="E7" s="25">
        <v>15952</v>
      </c>
      <c r="F7" s="28">
        <v>16940</v>
      </c>
      <c r="G7" s="21">
        <f t="shared" ref="G7:G26" si="1">IF(E7=0,"",E7/F7)</f>
        <v>0.94167650531286895</v>
      </c>
      <c r="H7" s="25">
        <v>35576</v>
      </c>
      <c r="I7" s="28">
        <v>37690</v>
      </c>
      <c r="J7" s="21">
        <f t="shared" ref="J7:J26" si="2">IF(H7=0,"",H7/I7)</f>
        <v>0.94391085168479705</v>
      </c>
      <c r="K7" s="25">
        <v>28583</v>
      </c>
      <c r="L7" s="26">
        <v>31440</v>
      </c>
      <c r="M7" s="21">
        <f t="shared" ref="M7:M26" si="3">IF(K7=0,"",K7/L7)</f>
        <v>0.90912849872773538</v>
      </c>
      <c r="N7" s="25">
        <v>64984</v>
      </c>
      <c r="O7" s="26">
        <v>72410</v>
      </c>
      <c r="P7" s="21">
        <f t="shared" ref="P7:P26" si="4">IF(N7=0,"",N7/O7)</f>
        <v>0.89744510426736634</v>
      </c>
      <c r="Q7" s="25">
        <v>63320</v>
      </c>
      <c r="R7" s="28">
        <v>70080</v>
      </c>
      <c r="S7" s="21">
        <f t="shared" ref="S7:S26" si="5">IF(Q7=0,"",Q7/R7)</f>
        <v>0.90353881278538817</v>
      </c>
      <c r="T7" s="25">
        <v>57317</v>
      </c>
      <c r="U7" s="28">
        <v>62240</v>
      </c>
      <c r="V7" s="21">
        <f t="shared" ref="V7:V26" si="6">IF(T7=0,"",T7/U7)</f>
        <v>0.92090295629820051</v>
      </c>
    </row>
    <row r="8" spans="1:22" ht="13.4" customHeight="1" x14ac:dyDescent="0.25">
      <c r="A8" s="12" t="s">
        <v>12</v>
      </c>
      <c r="B8" s="25">
        <v>611392</v>
      </c>
      <c r="C8" s="27">
        <v>625610</v>
      </c>
      <c r="D8" s="21">
        <f t="shared" si="0"/>
        <v>0.97727338117996831</v>
      </c>
      <c r="E8" s="25">
        <v>34164</v>
      </c>
      <c r="F8" s="28">
        <v>34350</v>
      </c>
      <c r="G8" s="21">
        <f t="shared" si="1"/>
        <v>0.99458515283842797</v>
      </c>
      <c r="H8" s="25">
        <v>72304</v>
      </c>
      <c r="I8" s="28">
        <v>70970</v>
      </c>
      <c r="J8" s="21">
        <f t="shared" si="2"/>
        <v>1.0187966746512611</v>
      </c>
      <c r="K8" s="25">
        <v>76162</v>
      </c>
      <c r="L8" s="26">
        <v>80110</v>
      </c>
      <c r="M8" s="21">
        <f t="shared" si="3"/>
        <v>0.95071776307577083</v>
      </c>
      <c r="N8" s="25">
        <v>169668</v>
      </c>
      <c r="O8" s="26">
        <v>179810</v>
      </c>
      <c r="P8" s="21">
        <f t="shared" si="4"/>
        <v>0.94359601801902004</v>
      </c>
      <c r="Q8" s="25">
        <v>149256</v>
      </c>
      <c r="R8" s="28">
        <v>151590</v>
      </c>
      <c r="S8" s="21">
        <f t="shared" si="5"/>
        <v>0.98460320601622797</v>
      </c>
      <c r="T8" s="25">
        <v>109838</v>
      </c>
      <c r="U8" s="28">
        <v>108780</v>
      </c>
      <c r="V8" s="21">
        <f t="shared" si="6"/>
        <v>1.0097260525831955</v>
      </c>
    </row>
    <row r="9" spans="1:22" ht="13.4" customHeight="1" x14ac:dyDescent="0.25">
      <c r="A9" s="12" t="s">
        <v>13</v>
      </c>
      <c r="B9" s="25">
        <v>305968</v>
      </c>
      <c r="C9" s="27">
        <v>333900</v>
      </c>
      <c r="D9" s="21">
        <f t="shared" si="0"/>
        <v>0.91634621144055106</v>
      </c>
      <c r="E9" s="25">
        <v>14133</v>
      </c>
      <c r="F9" s="28">
        <v>15480</v>
      </c>
      <c r="G9" s="21">
        <f t="shared" si="1"/>
        <v>0.91298449612403099</v>
      </c>
      <c r="H9" s="25">
        <v>34142</v>
      </c>
      <c r="I9" s="28">
        <v>33630</v>
      </c>
      <c r="J9" s="21">
        <f t="shared" si="2"/>
        <v>1.0152245019327981</v>
      </c>
      <c r="K9" s="25">
        <v>41752</v>
      </c>
      <c r="L9" s="26">
        <v>53470</v>
      </c>
      <c r="M9" s="21">
        <f t="shared" si="3"/>
        <v>0.78084907424724148</v>
      </c>
      <c r="N9" s="25">
        <v>90217</v>
      </c>
      <c r="O9" s="26">
        <v>100770</v>
      </c>
      <c r="P9" s="21">
        <f t="shared" si="4"/>
        <v>0.89527637193609211</v>
      </c>
      <c r="Q9" s="25">
        <v>77046</v>
      </c>
      <c r="R9" s="28">
        <v>80660</v>
      </c>
      <c r="S9" s="21">
        <f t="shared" si="5"/>
        <v>0.95519464418546984</v>
      </c>
      <c r="T9" s="25">
        <v>48678</v>
      </c>
      <c r="U9" s="28">
        <v>49890</v>
      </c>
      <c r="V9" s="21">
        <f t="shared" si="6"/>
        <v>0.97570655441972343</v>
      </c>
    </row>
    <row r="10" spans="1:22" ht="13.4" customHeight="1" x14ac:dyDescent="0.25">
      <c r="A10" s="12" t="s">
        <v>14</v>
      </c>
      <c r="B10" s="25">
        <v>627423</v>
      </c>
      <c r="C10" s="27">
        <v>659630</v>
      </c>
      <c r="D10" s="21">
        <f t="shared" si="0"/>
        <v>0.95117414308021164</v>
      </c>
      <c r="E10" s="25">
        <v>44088</v>
      </c>
      <c r="F10" s="28">
        <v>44710</v>
      </c>
      <c r="G10" s="21">
        <f t="shared" si="1"/>
        <v>0.98608812346231267</v>
      </c>
      <c r="H10" s="25">
        <v>91656</v>
      </c>
      <c r="I10" s="28">
        <v>97510</v>
      </c>
      <c r="J10" s="21">
        <f t="shared" si="2"/>
        <v>0.93996513178135577</v>
      </c>
      <c r="K10" s="25">
        <v>80190</v>
      </c>
      <c r="L10" s="26">
        <v>89000</v>
      </c>
      <c r="M10" s="21">
        <f t="shared" si="3"/>
        <v>0.90101123595505617</v>
      </c>
      <c r="N10" s="25">
        <v>191297</v>
      </c>
      <c r="O10" s="26">
        <v>197370</v>
      </c>
      <c r="P10" s="21">
        <f t="shared" si="4"/>
        <v>0.96923037949029744</v>
      </c>
      <c r="Q10" s="25">
        <v>139520</v>
      </c>
      <c r="R10" s="28">
        <v>148350</v>
      </c>
      <c r="S10" s="21">
        <f t="shared" si="5"/>
        <v>0.94047859791034716</v>
      </c>
      <c r="T10" s="25">
        <v>80672</v>
      </c>
      <c r="U10" s="28">
        <v>82690</v>
      </c>
      <c r="V10" s="21">
        <f t="shared" si="6"/>
        <v>0.97559559801668883</v>
      </c>
    </row>
    <row r="11" spans="1:22" ht="13.4" customHeight="1" x14ac:dyDescent="0.25">
      <c r="A11" s="12" t="s">
        <v>15</v>
      </c>
      <c r="B11" s="25">
        <v>171793</v>
      </c>
      <c r="C11" s="27">
        <v>188590</v>
      </c>
      <c r="D11" s="21">
        <f t="shared" si="0"/>
        <v>0.9109337716740018</v>
      </c>
      <c r="E11" s="25">
        <v>9840</v>
      </c>
      <c r="F11" s="28">
        <v>10890</v>
      </c>
      <c r="G11" s="21">
        <f t="shared" si="1"/>
        <v>0.90358126721763088</v>
      </c>
      <c r="H11" s="25">
        <v>23235</v>
      </c>
      <c r="I11" s="28">
        <v>24760</v>
      </c>
      <c r="J11" s="21">
        <f t="shared" si="2"/>
        <v>0.93840872374798057</v>
      </c>
      <c r="K11" s="25">
        <v>19749</v>
      </c>
      <c r="L11" s="26">
        <v>21450</v>
      </c>
      <c r="M11" s="21">
        <f t="shared" si="3"/>
        <v>0.92069930069930073</v>
      </c>
      <c r="N11" s="25">
        <v>40195</v>
      </c>
      <c r="O11" s="26">
        <v>46640</v>
      </c>
      <c r="P11" s="21">
        <f t="shared" si="4"/>
        <v>0.86181389365351635</v>
      </c>
      <c r="Q11" s="25">
        <v>42758</v>
      </c>
      <c r="R11" s="28">
        <v>46750</v>
      </c>
      <c r="S11" s="21">
        <f t="shared" si="5"/>
        <v>0.91460962566844917</v>
      </c>
      <c r="T11" s="25">
        <v>36016</v>
      </c>
      <c r="U11" s="28">
        <v>38100</v>
      </c>
      <c r="V11" s="21">
        <f t="shared" si="6"/>
        <v>0.94530183727034123</v>
      </c>
    </row>
    <row r="12" spans="1:22" ht="13.4" customHeight="1" x14ac:dyDescent="0.25">
      <c r="A12" s="12" t="s">
        <v>16</v>
      </c>
      <c r="B12" s="25">
        <v>155161</v>
      </c>
      <c r="C12" s="27">
        <v>166430</v>
      </c>
      <c r="D12" s="21">
        <f t="shared" si="0"/>
        <v>0.9322898515892567</v>
      </c>
      <c r="E12" s="25">
        <v>9467</v>
      </c>
      <c r="F12" s="28">
        <v>10090</v>
      </c>
      <c r="G12" s="21">
        <f t="shared" si="1"/>
        <v>0.93825569871159564</v>
      </c>
      <c r="H12" s="25">
        <v>20105</v>
      </c>
      <c r="I12" s="28">
        <v>20750</v>
      </c>
      <c r="J12" s="21">
        <f t="shared" si="2"/>
        <v>0.96891566265060236</v>
      </c>
      <c r="K12" s="25">
        <v>17578</v>
      </c>
      <c r="L12" s="26">
        <v>19200</v>
      </c>
      <c r="M12" s="21">
        <f t="shared" si="3"/>
        <v>0.91552083333333334</v>
      </c>
      <c r="N12" s="25">
        <v>44704</v>
      </c>
      <c r="O12" s="26">
        <v>50000</v>
      </c>
      <c r="P12" s="21">
        <f t="shared" si="4"/>
        <v>0.89407999999999999</v>
      </c>
      <c r="Q12" s="25">
        <v>37978</v>
      </c>
      <c r="R12" s="28">
        <v>40400</v>
      </c>
      <c r="S12" s="21">
        <f t="shared" si="5"/>
        <v>0.940049504950495</v>
      </c>
      <c r="T12" s="25">
        <v>25329</v>
      </c>
      <c r="U12" s="28">
        <v>25990</v>
      </c>
      <c r="V12" s="21">
        <f t="shared" si="6"/>
        <v>0.97456714120815702</v>
      </c>
    </row>
    <row r="13" spans="1:22" ht="13.4" customHeight="1" x14ac:dyDescent="0.25">
      <c r="A13" s="12" t="s">
        <v>17</v>
      </c>
      <c r="B13" s="25">
        <v>113098</v>
      </c>
      <c r="C13" s="27">
        <v>123770</v>
      </c>
      <c r="D13" s="21">
        <f t="shared" si="0"/>
        <v>0.91377555142603217</v>
      </c>
      <c r="E13" s="25">
        <v>7215</v>
      </c>
      <c r="F13" s="28">
        <v>7680</v>
      </c>
      <c r="G13" s="21">
        <f t="shared" si="1"/>
        <v>0.939453125</v>
      </c>
      <c r="H13" s="25">
        <v>15606</v>
      </c>
      <c r="I13" s="28">
        <v>16750</v>
      </c>
      <c r="J13" s="21">
        <f t="shared" si="2"/>
        <v>0.93170149253731338</v>
      </c>
      <c r="K13" s="25">
        <v>13026</v>
      </c>
      <c r="L13" s="26">
        <v>14590</v>
      </c>
      <c r="M13" s="21">
        <f t="shared" si="3"/>
        <v>0.89280328992460589</v>
      </c>
      <c r="N13" s="25">
        <v>28078</v>
      </c>
      <c r="O13" s="26">
        <v>31570</v>
      </c>
      <c r="P13" s="21">
        <f t="shared" si="4"/>
        <v>0.88938866012036744</v>
      </c>
      <c r="Q13" s="25">
        <v>27703</v>
      </c>
      <c r="R13" s="28">
        <v>30340</v>
      </c>
      <c r="S13" s="21">
        <f t="shared" si="5"/>
        <v>0.91308503625576798</v>
      </c>
      <c r="T13" s="25">
        <v>21470</v>
      </c>
      <c r="U13" s="28">
        <v>22840</v>
      </c>
      <c r="V13" s="21">
        <f t="shared" si="6"/>
        <v>0.94001751313485116</v>
      </c>
    </row>
    <row r="14" spans="1:22" ht="13.4" customHeight="1" x14ac:dyDescent="0.25">
      <c r="A14" s="12" t="s">
        <v>18</v>
      </c>
      <c r="B14" s="25">
        <v>181148</v>
      </c>
      <c r="C14" s="27">
        <v>198160</v>
      </c>
      <c r="D14" s="21">
        <f t="shared" si="0"/>
        <v>0.91415018167137663</v>
      </c>
      <c r="E14" s="25">
        <v>10771</v>
      </c>
      <c r="F14" s="28">
        <v>11640</v>
      </c>
      <c r="G14" s="21">
        <f t="shared" si="1"/>
        <v>0.92534364261168389</v>
      </c>
      <c r="H14" s="25">
        <v>23892</v>
      </c>
      <c r="I14" s="28">
        <v>25210</v>
      </c>
      <c r="J14" s="21">
        <f t="shared" si="2"/>
        <v>0.9477191590638635</v>
      </c>
      <c r="K14" s="25">
        <v>21625</v>
      </c>
      <c r="L14" s="26">
        <v>25870</v>
      </c>
      <c r="M14" s="21">
        <f t="shared" si="3"/>
        <v>0.83591032083494399</v>
      </c>
      <c r="N14" s="25">
        <v>43740</v>
      </c>
      <c r="O14" s="26">
        <v>49510</v>
      </c>
      <c r="P14" s="21">
        <f t="shared" si="4"/>
        <v>0.8834578872954959</v>
      </c>
      <c r="Q14" s="25">
        <v>43398</v>
      </c>
      <c r="R14" s="28">
        <v>46450</v>
      </c>
      <c r="S14" s="21">
        <f t="shared" si="5"/>
        <v>0.9342949407965554</v>
      </c>
      <c r="T14" s="25">
        <v>37722</v>
      </c>
      <c r="U14" s="28">
        <v>39480</v>
      </c>
      <c r="V14" s="21">
        <f t="shared" si="6"/>
        <v>0.95547112462006079</v>
      </c>
    </row>
    <row r="15" spans="1:22" ht="13.4" customHeight="1" x14ac:dyDescent="0.25">
      <c r="A15" s="12" t="s">
        <v>19</v>
      </c>
      <c r="B15" s="25">
        <v>158806</v>
      </c>
      <c r="C15" s="27">
        <v>170990</v>
      </c>
      <c r="D15" s="21">
        <f t="shared" si="0"/>
        <v>0.92874437101584884</v>
      </c>
      <c r="E15" s="25">
        <v>7157</v>
      </c>
      <c r="F15" s="28">
        <v>7830</v>
      </c>
      <c r="G15" s="21">
        <f t="shared" si="1"/>
        <v>0.91404853128991059</v>
      </c>
      <c r="H15" s="25">
        <v>18279</v>
      </c>
      <c r="I15" s="28">
        <v>18360</v>
      </c>
      <c r="J15" s="21">
        <f t="shared" si="2"/>
        <v>0.99558823529411766</v>
      </c>
      <c r="K15" s="25">
        <v>15890</v>
      </c>
      <c r="L15" s="26">
        <v>17270</v>
      </c>
      <c r="M15" s="21">
        <f t="shared" si="3"/>
        <v>0.92009264620729592</v>
      </c>
      <c r="N15" s="25">
        <v>34587</v>
      </c>
      <c r="O15" s="26">
        <v>40020</v>
      </c>
      <c r="P15" s="21">
        <f t="shared" si="4"/>
        <v>0.86424287856071969</v>
      </c>
      <c r="Q15" s="25">
        <v>43445</v>
      </c>
      <c r="R15" s="28">
        <v>46080</v>
      </c>
      <c r="S15" s="21">
        <f t="shared" si="5"/>
        <v>0.94281684027777779</v>
      </c>
      <c r="T15" s="25">
        <v>39448</v>
      </c>
      <c r="U15" s="28">
        <v>41430</v>
      </c>
      <c r="V15" s="21">
        <f t="shared" si="6"/>
        <v>0.95216027033550565</v>
      </c>
    </row>
    <row r="16" spans="1:22" ht="13.4" customHeight="1" x14ac:dyDescent="0.25">
      <c r="A16" s="12" t="s">
        <v>20</v>
      </c>
      <c r="B16" s="25">
        <v>196588</v>
      </c>
      <c r="C16" s="27">
        <v>211480</v>
      </c>
      <c r="D16" s="21">
        <f t="shared" si="0"/>
        <v>0.92958199356913185</v>
      </c>
      <c r="E16" s="25">
        <v>11614</v>
      </c>
      <c r="F16" s="28">
        <v>12360</v>
      </c>
      <c r="G16" s="21">
        <f t="shared" si="1"/>
        <v>0.93964401294498379</v>
      </c>
      <c r="H16" s="25">
        <v>26225</v>
      </c>
      <c r="I16" s="28">
        <v>27930</v>
      </c>
      <c r="J16" s="21">
        <f t="shared" si="2"/>
        <v>0.93895452918009314</v>
      </c>
      <c r="K16" s="25">
        <v>20982</v>
      </c>
      <c r="L16" s="26">
        <v>21940</v>
      </c>
      <c r="M16" s="21">
        <f t="shared" si="3"/>
        <v>0.95633546034639927</v>
      </c>
      <c r="N16" s="25">
        <v>43003</v>
      </c>
      <c r="O16" s="26">
        <v>47780</v>
      </c>
      <c r="P16" s="21">
        <f t="shared" si="4"/>
        <v>0.90002092925910426</v>
      </c>
      <c r="Q16" s="25">
        <v>49181</v>
      </c>
      <c r="R16" s="28">
        <v>53930</v>
      </c>
      <c r="S16" s="21">
        <f t="shared" si="5"/>
        <v>0.91194140552568148</v>
      </c>
      <c r="T16" s="25">
        <v>45583</v>
      </c>
      <c r="U16" s="28">
        <v>47540</v>
      </c>
      <c r="V16" s="21">
        <f t="shared" si="6"/>
        <v>0.95883466554480434</v>
      </c>
    </row>
    <row r="17" spans="1:22" ht="13.4" customHeight="1" x14ac:dyDescent="0.25">
      <c r="A17" s="12" t="s">
        <v>21</v>
      </c>
      <c r="B17" s="25">
        <v>61526</v>
      </c>
      <c r="C17" s="27">
        <v>64435</v>
      </c>
      <c r="D17" s="21">
        <f t="shared" si="0"/>
        <v>0.95485372856366879</v>
      </c>
      <c r="E17" s="25">
        <v>3039</v>
      </c>
      <c r="F17" s="28">
        <v>3215</v>
      </c>
      <c r="G17" s="21">
        <f t="shared" si="1"/>
        <v>0.94525660964230174</v>
      </c>
      <c r="H17" s="25">
        <v>7389</v>
      </c>
      <c r="I17" s="28">
        <v>7340</v>
      </c>
      <c r="J17" s="21">
        <f t="shared" si="2"/>
        <v>1.006675749318801</v>
      </c>
      <c r="K17" s="25">
        <v>6308</v>
      </c>
      <c r="L17" s="26">
        <v>6280</v>
      </c>
      <c r="M17" s="21">
        <f t="shared" si="3"/>
        <v>1.0044585987261148</v>
      </c>
      <c r="N17" s="25">
        <v>14355</v>
      </c>
      <c r="O17" s="26">
        <v>16040</v>
      </c>
      <c r="P17" s="21">
        <f t="shared" si="4"/>
        <v>0.89495012468827928</v>
      </c>
      <c r="Q17" s="25">
        <v>15828</v>
      </c>
      <c r="R17" s="28">
        <v>16350</v>
      </c>
      <c r="S17" s="21">
        <f t="shared" si="5"/>
        <v>0.96807339449541285</v>
      </c>
      <c r="T17" s="25">
        <v>14607</v>
      </c>
      <c r="U17" s="28">
        <v>15210</v>
      </c>
      <c r="V17" s="21">
        <f t="shared" si="6"/>
        <v>0.96035502958579877</v>
      </c>
    </row>
    <row r="18" spans="1:22" ht="13.4" customHeight="1" x14ac:dyDescent="0.25">
      <c r="A18" s="12" t="s">
        <v>22</v>
      </c>
      <c r="B18" s="25">
        <v>345928</v>
      </c>
      <c r="C18" s="27">
        <v>374250</v>
      </c>
      <c r="D18" s="21">
        <f t="shared" si="0"/>
        <v>0.92432331329325312</v>
      </c>
      <c r="E18" s="25">
        <v>16948</v>
      </c>
      <c r="F18" s="28">
        <v>18340</v>
      </c>
      <c r="G18" s="21">
        <f t="shared" si="1"/>
        <v>0.92410032715376222</v>
      </c>
      <c r="H18" s="25">
        <v>39849</v>
      </c>
      <c r="I18" s="28">
        <v>40470</v>
      </c>
      <c r="J18" s="21">
        <f t="shared" si="2"/>
        <v>0.98465530022238701</v>
      </c>
      <c r="K18" s="25">
        <v>46453</v>
      </c>
      <c r="L18" s="26">
        <v>52120</v>
      </c>
      <c r="M18" s="21">
        <f t="shared" si="3"/>
        <v>0.89127014581734454</v>
      </c>
      <c r="N18" s="25">
        <v>91791</v>
      </c>
      <c r="O18" s="26">
        <v>103510</v>
      </c>
      <c r="P18" s="21">
        <f t="shared" si="4"/>
        <v>0.88678388561491639</v>
      </c>
      <c r="Q18" s="25">
        <v>84610</v>
      </c>
      <c r="R18" s="28">
        <v>89450</v>
      </c>
      <c r="S18" s="21">
        <f t="shared" si="5"/>
        <v>0.945891559530464</v>
      </c>
      <c r="T18" s="25">
        <v>66277</v>
      </c>
      <c r="U18" s="28">
        <v>70360</v>
      </c>
      <c r="V18" s="21">
        <f t="shared" si="6"/>
        <v>0.94196986924388859</v>
      </c>
    </row>
    <row r="19" spans="1:22" ht="13.4" customHeight="1" x14ac:dyDescent="0.25">
      <c r="A19" s="12" t="s">
        <v>23</v>
      </c>
      <c r="B19" s="25">
        <v>49496</v>
      </c>
      <c r="C19" s="27">
        <v>54110</v>
      </c>
      <c r="D19" s="21">
        <f t="shared" si="0"/>
        <v>0.91472925522084647</v>
      </c>
      <c r="E19" s="25">
        <v>3307</v>
      </c>
      <c r="F19" s="28">
        <v>3640</v>
      </c>
      <c r="G19" s="21">
        <f t="shared" si="1"/>
        <v>0.90851648351648351</v>
      </c>
      <c r="H19" s="25">
        <v>7183</v>
      </c>
      <c r="I19" s="28">
        <v>7805</v>
      </c>
      <c r="J19" s="21">
        <f t="shared" si="2"/>
        <v>0.92030749519538757</v>
      </c>
      <c r="K19" s="25">
        <v>6254</v>
      </c>
      <c r="L19" s="26">
        <v>6515</v>
      </c>
      <c r="M19" s="21">
        <f t="shared" si="3"/>
        <v>0.9599386032233308</v>
      </c>
      <c r="N19" s="25">
        <v>12178</v>
      </c>
      <c r="O19" s="26">
        <v>13640</v>
      </c>
      <c r="P19" s="21">
        <f t="shared" si="4"/>
        <v>0.89281524926686218</v>
      </c>
      <c r="Q19" s="25">
        <v>11565</v>
      </c>
      <c r="R19" s="28">
        <v>12890</v>
      </c>
      <c r="S19" s="21">
        <f t="shared" si="5"/>
        <v>0.89720713731574864</v>
      </c>
      <c r="T19" s="25">
        <v>9009</v>
      </c>
      <c r="U19" s="28">
        <v>9620</v>
      </c>
      <c r="V19" s="21">
        <f t="shared" si="6"/>
        <v>0.93648648648648647</v>
      </c>
    </row>
    <row r="20" spans="1:22" ht="13.4" customHeight="1" x14ac:dyDescent="0.25">
      <c r="A20" s="12" t="s">
        <v>24</v>
      </c>
      <c r="B20" s="25">
        <v>123690</v>
      </c>
      <c r="C20" s="27">
        <v>131350</v>
      </c>
      <c r="D20" s="21">
        <f t="shared" si="0"/>
        <v>0.94168252759802051</v>
      </c>
      <c r="E20" s="25">
        <v>7186</v>
      </c>
      <c r="F20" s="28">
        <v>7690</v>
      </c>
      <c r="G20" s="21">
        <f t="shared" si="1"/>
        <v>0.93446033810143048</v>
      </c>
      <c r="H20" s="25">
        <v>16794</v>
      </c>
      <c r="I20" s="28">
        <v>17570</v>
      </c>
      <c r="J20" s="21">
        <f t="shared" si="2"/>
        <v>0.95583380762663628</v>
      </c>
      <c r="K20" s="25">
        <v>13589</v>
      </c>
      <c r="L20" s="26">
        <v>15020</v>
      </c>
      <c r="M20" s="21">
        <f t="shared" si="3"/>
        <v>0.90472703062583226</v>
      </c>
      <c r="N20" s="25">
        <v>29421</v>
      </c>
      <c r="O20" s="26">
        <v>31990</v>
      </c>
      <c r="P20" s="21">
        <f t="shared" si="4"/>
        <v>0.91969365426695837</v>
      </c>
      <c r="Q20" s="25">
        <v>30928</v>
      </c>
      <c r="R20" s="28">
        <v>32780</v>
      </c>
      <c r="S20" s="21">
        <f t="shared" si="5"/>
        <v>0.94350213544844419</v>
      </c>
      <c r="T20" s="25">
        <v>25772</v>
      </c>
      <c r="U20" s="28">
        <v>26300</v>
      </c>
      <c r="V20" s="21">
        <f t="shared" si="6"/>
        <v>0.97992395437262358</v>
      </c>
    </row>
    <row r="21" spans="1:22" ht="13.4" customHeight="1" x14ac:dyDescent="0.25">
      <c r="A21" s="12" t="s">
        <v>25</v>
      </c>
      <c r="B21" s="25">
        <v>445787</v>
      </c>
      <c r="C21" s="27">
        <v>482210</v>
      </c>
      <c r="D21" s="21">
        <f t="shared" si="0"/>
        <v>0.92446651873664998</v>
      </c>
      <c r="E21" s="25">
        <v>28397</v>
      </c>
      <c r="F21" s="28">
        <v>29970</v>
      </c>
      <c r="G21" s="21">
        <f t="shared" si="1"/>
        <v>0.94751418084751415</v>
      </c>
      <c r="H21" s="25">
        <v>60829</v>
      </c>
      <c r="I21" s="28">
        <v>63850</v>
      </c>
      <c r="J21" s="21">
        <f t="shared" si="2"/>
        <v>0.95268598277212213</v>
      </c>
      <c r="K21" s="25">
        <v>53713</v>
      </c>
      <c r="L21" s="26">
        <v>61320</v>
      </c>
      <c r="M21" s="21">
        <f t="shared" si="3"/>
        <v>0.87594585779517287</v>
      </c>
      <c r="N21" s="25">
        <v>117711</v>
      </c>
      <c r="O21" s="26">
        <v>128720</v>
      </c>
      <c r="P21" s="21">
        <f t="shared" si="4"/>
        <v>0.91447327532628964</v>
      </c>
      <c r="Q21" s="25">
        <v>103208</v>
      </c>
      <c r="R21" s="28">
        <v>111520</v>
      </c>
      <c r="S21" s="21">
        <f t="shared" si="5"/>
        <v>0.92546628407460541</v>
      </c>
      <c r="T21" s="25">
        <v>81929</v>
      </c>
      <c r="U21" s="28">
        <v>86830</v>
      </c>
      <c r="V21" s="21">
        <f t="shared" si="6"/>
        <v>0.94355637452493379</v>
      </c>
    </row>
    <row r="22" spans="1:22" ht="13.4" customHeight="1" x14ac:dyDescent="0.25">
      <c r="A22" s="12" t="s">
        <v>26</v>
      </c>
      <c r="B22" s="25">
        <v>50124</v>
      </c>
      <c r="C22" s="27">
        <v>52230</v>
      </c>
      <c r="D22" s="21">
        <f t="shared" si="0"/>
        <v>0.95967834577828837</v>
      </c>
      <c r="E22" s="25">
        <v>2737</v>
      </c>
      <c r="F22" s="28">
        <v>2845</v>
      </c>
      <c r="G22" s="21">
        <f t="shared" si="1"/>
        <v>0.96203866432337437</v>
      </c>
      <c r="H22" s="25">
        <v>6138</v>
      </c>
      <c r="I22" s="28">
        <v>6210</v>
      </c>
      <c r="J22" s="21">
        <f t="shared" si="2"/>
        <v>0.98840579710144927</v>
      </c>
      <c r="K22" s="25">
        <v>5106</v>
      </c>
      <c r="L22" s="26">
        <v>5185</v>
      </c>
      <c r="M22" s="21">
        <f t="shared" si="3"/>
        <v>0.9847637415621987</v>
      </c>
      <c r="N22" s="25">
        <v>10627</v>
      </c>
      <c r="O22" s="26">
        <v>11415</v>
      </c>
      <c r="P22" s="21">
        <f t="shared" si="4"/>
        <v>0.9309680245291283</v>
      </c>
      <c r="Q22" s="25">
        <v>12985</v>
      </c>
      <c r="R22" s="28">
        <v>13505</v>
      </c>
      <c r="S22" s="21">
        <f t="shared" si="5"/>
        <v>0.96149574231766011</v>
      </c>
      <c r="T22" s="25">
        <v>12531</v>
      </c>
      <c r="U22" s="28">
        <v>13070</v>
      </c>
      <c r="V22" s="21">
        <f t="shared" si="6"/>
        <v>0.9587605202754399</v>
      </c>
    </row>
    <row r="23" spans="1:22" ht="13.4" customHeight="1" x14ac:dyDescent="0.25">
      <c r="A23" s="12" t="s">
        <v>27</v>
      </c>
      <c r="B23" s="25">
        <v>658300</v>
      </c>
      <c r="C23" s="27">
        <v>677150</v>
      </c>
      <c r="D23" s="21">
        <f t="shared" si="0"/>
        <v>0.97216274089935761</v>
      </c>
      <c r="E23" s="25">
        <v>38234</v>
      </c>
      <c r="F23" s="28">
        <v>38920</v>
      </c>
      <c r="G23" s="21">
        <f t="shared" si="1"/>
        <v>0.98237410071942444</v>
      </c>
      <c r="H23" s="25">
        <v>86911</v>
      </c>
      <c r="I23" s="28">
        <v>85340</v>
      </c>
      <c r="J23" s="21">
        <f t="shared" si="2"/>
        <v>1.0184087180689008</v>
      </c>
      <c r="K23" s="25">
        <v>74371</v>
      </c>
      <c r="L23" s="26">
        <v>81470</v>
      </c>
      <c r="M23" s="21">
        <f t="shared" si="3"/>
        <v>0.91286363078433774</v>
      </c>
      <c r="N23" s="25">
        <v>191302</v>
      </c>
      <c r="O23" s="26">
        <v>198800</v>
      </c>
      <c r="P23" s="21">
        <f t="shared" si="4"/>
        <v>0.96228370221327963</v>
      </c>
      <c r="Q23" s="25">
        <v>161724</v>
      </c>
      <c r="R23" s="28">
        <v>165950</v>
      </c>
      <c r="S23" s="21">
        <f t="shared" si="5"/>
        <v>0.97453449834287431</v>
      </c>
      <c r="T23" s="25">
        <v>105758</v>
      </c>
      <c r="U23" s="28">
        <v>106670</v>
      </c>
      <c r="V23" s="21">
        <f t="shared" si="6"/>
        <v>0.99145026717915063</v>
      </c>
    </row>
    <row r="24" spans="1:22" ht="13.4" customHeight="1" x14ac:dyDescent="0.25">
      <c r="A24" s="12" t="s">
        <v>28</v>
      </c>
      <c r="B24" s="25">
        <v>33061</v>
      </c>
      <c r="C24" s="27">
        <v>33105</v>
      </c>
      <c r="D24" s="21">
        <f t="shared" si="0"/>
        <v>0.99867089563510048</v>
      </c>
      <c r="E24" s="25">
        <v>1485</v>
      </c>
      <c r="F24" s="28">
        <v>1580</v>
      </c>
      <c r="G24" s="21">
        <f t="shared" si="1"/>
        <v>0.939873417721519</v>
      </c>
      <c r="H24" s="25">
        <v>3640</v>
      </c>
      <c r="I24" s="28">
        <v>3505</v>
      </c>
      <c r="J24" s="21">
        <f t="shared" si="2"/>
        <v>1.0385164051355207</v>
      </c>
      <c r="K24" s="25">
        <v>3013</v>
      </c>
      <c r="L24" s="26">
        <v>3070</v>
      </c>
      <c r="M24" s="21">
        <f t="shared" si="3"/>
        <v>0.98143322475570027</v>
      </c>
      <c r="N24" s="25">
        <v>7118</v>
      </c>
      <c r="O24" s="26">
        <v>7290</v>
      </c>
      <c r="P24" s="21">
        <f t="shared" si="4"/>
        <v>0.97640603566529494</v>
      </c>
      <c r="Q24" s="25">
        <v>9657</v>
      </c>
      <c r="R24" s="28">
        <v>9170</v>
      </c>
      <c r="S24" s="21">
        <f t="shared" si="5"/>
        <v>1.0531079607415486</v>
      </c>
      <c r="T24" s="25">
        <v>8148</v>
      </c>
      <c r="U24" s="28">
        <v>8490</v>
      </c>
      <c r="V24" s="21">
        <f t="shared" si="6"/>
        <v>0.95971731448763253</v>
      </c>
    </row>
    <row r="25" spans="1:22" ht="13.4" customHeight="1" x14ac:dyDescent="0.25">
      <c r="A25" s="12" t="s">
        <v>29</v>
      </c>
      <c r="B25" s="25">
        <v>67260</v>
      </c>
      <c r="C25" s="27">
        <v>71310</v>
      </c>
      <c r="D25" s="21">
        <f t="shared" si="0"/>
        <v>0.94320572149768611</v>
      </c>
      <c r="E25" s="25">
        <v>4027</v>
      </c>
      <c r="F25" s="28">
        <v>4300</v>
      </c>
      <c r="G25" s="21">
        <f t="shared" si="1"/>
        <v>0.93651162790697673</v>
      </c>
      <c r="H25" s="25">
        <v>8643</v>
      </c>
      <c r="I25" s="28">
        <v>9060</v>
      </c>
      <c r="J25" s="21">
        <f t="shared" si="2"/>
        <v>0.95397350993377483</v>
      </c>
      <c r="K25" s="25">
        <v>7450</v>
      </c>
      <c r="L25" s="26">
        <v>7940</v>
      </c>
      <c r="M25" s="21">
        <f t="shared" si="3"/>
        <v>0.9382871536523929</v>
      </c>
      <c r="N25" s="25">
        <v>15307</v>
      </c>
      <c r="O25" s="26">
        <v>16620</v>
      </c>
      <c r="P25" s="21">
        <f t="shared" si="4"/>
        <v>0.92099879663056561</v>
      </c>
      <c r="Q25" s="25">
        <v>16526</v>
      </c>
      <c r="R25" s="28">
        <v>17600</v>
      </c>
      <c r="S25" s="21">
        <f t="shared" si="5"/>
        <v>0.93897727272727272</v>
      </c>
      <c r="T25" s="25">
        <v>15307</v>
      </c>
      <c r="U25" s="28">
        <v>15790</v>
      </c>
      <c r="V25" s="21">
        <f t="shared" si="6"/>
        <v>0.96941101963267895</v>
      </c>
    </row>
    <row r="26" spans="1:22" ht="13.4" customHeight="1" x14ac:dyDescent="0.25">
      <c r="A26" s="18" t="s">
        <v>30</v>
      </c>
      <c r="B26" s="19">
        <f>SUM(B6:B25)</f>
        <v>5109880</v>
      </c>
      <c r="C26" s="19">
        <f>SUM(C6:C25)</f>
        <v>5421000</v>
      </c>
      <c r="D26" s="20">
        <f t="shared" si="0"/>
        <v>0.94260837483859061</v>
      </c>
      <c r="E26" s="19">
        <f>SUM(E6:E25)</f>
        <v>293907</v>
      </c>
      <c r="F26" s="19">
        <f>SUM(F6:F25)</f>
        <v>306100</v>
      </c>
      <c r="G26" s="20">
        <f t="shared" si="1"/>
        <v>0.9601666122182293</v>
      </c>
      <c r="H26" s="19">
        <f>SUM(H6:H25)</f>
        <v>652618</v>
      </c>
      <c r="I26" s="19">
        <f>SUM(I6:I25)</f>
        <v>665170</v>
      </c>
      <c r="J26" s="20">
        <f t="shared" si="2"/>
        <v>0.98112963603289383</v>
      </c>
      <c r="K26" s="19">
        <f>SUM(K6:K25)</f>
        <v>610323</v>
      </c>
      <c r="L26" s="19">
        <f>SUM(L6:L25)</f>
        <v>684620</v>
      </c>
      <c r="M26" s="20">
        <f t="shared" si="3"/>
        <v>0.89147702375040172</v>
      </c>
      <c r="N26" s="19">
        <f>SUM(N6:N25)</f>
        <v>1401077</v>
      </c>
      <c r="O26" s="19">
        <f>SUM(O6:O25)</f>
        <v>1519455</v>
      </c>
      <c r="P26" s="20">
        <f t="shared" si="4"/>
        <v>0.9220918026529249</v>
      </c>
      <c r="Q26" s="19">
        <f>SUM(Q6:Q25)</f>
        <v>1238435</v>
      </c>
      <c r="R26" s="19">
        <f>SUM(R6:R25)</f>
        <v>1302035</v>
      </c>
      <c r="S26" s="20">
        <f>IF(Q26=0,"",Q26/R26)</f>
        <v>0.95115338681371853</v>
      </c>
      <c r="T26" s="19">
        <f>SUM(T6:T25)</f>
        <v>913520</v>
      </c>
      <c r="U26" s="19">
        <f>SUM(U6:U25)</f>
        <v>943620</v>
      </c>
      <c r="V26" s="20">
        <f t="shared" si="6"/>
        <v>0.96810156630847166</v>
      </c>
    </row>
    <row r="28" spans="1:2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  <c r="T28" s="4"/>
      <c r="U28" s="7"/>
      <c r="V28" s="9"/>
    </row>
    <row r="29" spans="1:22" x14ac:dyDescent="0.25">
      <c r="A29" s="2" t="s">
        <v>49</v>
      </c>
    </row>
    <row r="31" spans="1:22" x14ac:dyDescent="0.25">
      <c r="B31" s="4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6 G6:G25 J6:J26 M6:M26 P6:P26 S6:S26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22" activePane="bottomRight" state="frozen"/>
      <selection pane="topRight" activeCell="A28" sqref="A28:A32"/>
      <selection pane="bottomLeft" activeCell="A28" sqref="A28:A32"/>
      <selection pane="bottomRight" activeCell="O30" sqref="O30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4" width="12.08984375" style="2" bestFit="1" customWidth="1"/>
    <col min="15" max="15" width="14" style="2" bestFit="1" customWidth="1"/>
    <col min="16" max="16" width="9.453125" style="2" customWidth="1"/>
    <col min="17" max="17" width="12.08984375" style="2" bestFit="1" customWidth="1"/>
    <col min="18" max="18" width="14" style="2" bestFit="1" customWidth="1"/>
    <col min="19" max="19" width="9.453125" style="2" customWidth="1"/>
    <col min="20" max="16384" width="9.36328125" style="2"/>
  </cols>
  <sheetData>
    <row r="1" spans="1:21" ht="14" x14ac:dyDescent="0.25">
      <c r="A1" s="23" t="str">
        <f>SUBSTITUTE(Ethnicity!A1,"Ethnicity","Deprivation")</f>
        <v>Access to Primary Care by Prioritised Deprivation (October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x14ac:dyDescent="0.25">
      <c r="A2" s="11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1" ht="13.4" customHeight="1" x14ac:dyDescent="0.25">
      <c r="B4" s="13" t="s">
        <v>1</v>
      </c>
      <c r="C4" s="14"/>
      <c r="D4" s="14"/>
      <c r="E4" s="13" t="s">
        <v>43</v>
      </c>
      <c r="F4" s="14"/>
      <c r="G4" s="14"/>
      <c r="H4" s="13" t="s">
        <v>44</v>
      </c>
      <c r="I4" s="14"/>
      <c r="J4" s="14"/>
      <c r="K4" s="13" t="s">
        <v>45</v>
      </c>
      <c r="L4" s="14"/>
      <c r="M4" s="14"/>
      <c r="N4" s="13" t="s">
        <v>46</v>
      </c>
      <c r="O4" s="14"/>
      <c r="P4" s="14"/>
      <c r="Q4" s="13" t="s">
        <v>47</v>
      </c>
      <c r="R4" s="14"/>
      <c r="S4" s="14"/>
    </row>
    <row r="5" spans="1:21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</row>
    <row r="6" spans="1:21" ht="13.4" customHeight="1" x14ac:dyDescent="0.25">
      <c r="A6" s="12" t="s">
        <v>10</v>
      </c>
      <c r="B6" s="25">
        <v>487599</v>
      </c>
      <c r="C6" s="27">
        <v>546008.54099999997</v>
      </c>
      <c r="D6" s="21">
        <f>IF(B6=0,"",B6/C6)</f>
        <v>0.89302449208390688</v>
      </c>
      <c r="E6" s="25">
        <v>89887</v>
      </c>
      <c r="F6" s="27">
        <v>98965.775999999998</v>
      </c>
      <c r="G6" s="21">
        <f>IF(E6=0,"",E6/F6)</f>
        <v>0.9082634788818309</v>
      </c>
      <c r="H6" s="25">
        <v>102999</v>
      </c>
      <c r="I6" s="27">
        <v>115624.50900000001</v>
      </c>
      <c r="J6" s="21">
        <f>IF(H6=0,"",H6/I6)</f>
        <v>0.89080594495756948</v>
      </c>
      <c r="K6" s="25">
        <v>116798</v>
      </c>
      <c r="L6" s="27">
        <v>130006.42200000001</v>
      </c>
      <c r="M6" s="21">
        <f>IF(K6=0,"",K6/L6)</f>
        <v>0.89840177279857758</v>
      </c>
      <c r="N6" s="25">
        <v>88264</v>
      </c>
      <c r="O6" s="27">
        <v>103085.736</v>
      </c>
      <c r="P6" s="21">
        <f>IF(N6=0,"",N6/O6)</f>
        <v>0.85621933183849985</v>
      </c>
      <c r="Q6" s="25">
        <v>86469</v>
      </c>
      <c r="R6" s="27">
        <v>98326.097999999998</v>
      </c>
      <c r="S6" s="21">
        <f>IF(Q6=0,"",Q6/R6)</f>
        <v>0.87941046943610024</v>
      </c>
      <c r="T6" s="4"/>
      <c r="U6" s="4"/>
    </row>
    <row r="7" spans="1:21" ht="13.4" customHeight="1" x14ac:dyDescent="0.25">
      <c r="A7" s="12" t="s">
        <v>11</v>
      </c>
      <c r="B7" s="25">
        <v>265732</v>
      </c>
      <c r="C7" s="27">
        <v>276254.16000000003</v>
      </c>
      <c r="D7" s="21">
        <f t="shared" ref="D7:D26" si="0">IF(B7=0,"",B7/C7)</f>
        <v>0.96191130660258639</v>
      </c>
      <c r="E7" s="25">
        <v>49985</v>
      </c>
      <c r="F7" s="27">
        <v>45400.875</v>
      </c>
      <c r="G7" s="21">
        <f t="shared" ref="G7:G26" si="1">IF(E7=0,"",E7/F7)</f>
        <v>1.1009699702924227</v>
      </c>
      <c r="H7" s="25">
        <v>51550</v>
      </c>
      <c r="I7" s="27">
        <v>51792.233999999997</v>
      </c>
      <c r="J7" s="21">
        <f t="shared" ref="J7:J26" si="2">IF(H7=0,"",H7/I7)</f>
        <v>0.99532296675984289</v>
      </c>
      <c r="K7" s="25">
        <v>55716</v>
      </c>
      <c r="L7" s="27">
        <v>57836.648999999998</v>
      </c>
      <c r="M7" s="21">
        <f t="shared" ref="M7:M26" si="3">IF(K7=0,"",K7/L7)</f>
        <v>0.96333381970314358</v>
      </c>
      <c r="N7" s="25">
        <v>55394</v>
      </c>
      <c r="O7" s="27">
        <v>61327.773000000001</v>
      </c>
      <c r="P7" s="21">
        <f t="shared" ref="P7:P26" si="4">IF(N7=0,"",N7/O7)</f>
        <v>0.90324492950363611</v>
      </c>
      <c r="Q7" s="25">
        <v>50204</v>
      </c>
      <c r="R7" s="27">
        <v>59896.629000000001</v>
      </c>
      <c r="S7" s="21">
        <f t="shared" ref="S7:S26" si="5">IF(Q7=0,"",Q7/R7)</f>
        <v>0.83817738724494828</v>
      </c>
      <c r="T7" s="4"/>
      <c r="U7" s="4"/>
    </row>
    <row r="8" spans="1:21" ht="13.4" customHeight="1" x14ac:dyDescent="0.25">
      <c r="A8" s="12" t="s">
        <v>12</v>
      </c>
      <c r="B8" s="25">
        <v>611392</v>
      </c>
      <c r="C8" s="27">
        <v>620563.554</v>
      </c>
      <c r="D8" s="21">
        <f t="shared" si="0"/>
        <v>0.98522060481818108</v>
      </c>
      <c r="E8" s="25">
        <v>194830</v>
      </c>
      <c r="F8" s="27">
        <v>174436.93799999999</v>
      </c>
      <c r="G8" s="21">
        <f t="shared" si="1"/>
        <v>1.1169079338001222</v>
      </c>
      <c r="H8" s="25">
        <v>129848</v>
      </c>
      <c r="I8" s="27">
        <v>136836.88200000001</v>
      </c>
      <c r="J8" s="21">
        <f t="shared" si="2"/>
        <v>0.94892545125370509</v>
      </c>
      <c r="K8" s="25">
        <v>112361</v>
      </c>
      <c r="L8" s="27">
        <v>121294.875</v>
      </c>
      <c r="M8" s="21">
        <f t="shared" si="3"/>
        <v>0.92634581634219915</v>
      </c>
      <c r="N8" s="25">
        <v>106295</v>
      </c>
      <c r="O8" s="27">
        <v>119256.579</v>
      </c>
      <c r="P8" s="21">
        <f t="shared" si="4"/>
        <v>0.89131350983998969</v>
      </c>
      <c r="Q8" s="25">
        <v>61367</v>
      </c>
      <c r="R8" s="27">
        <v>68738.28</v>
      </c>
      <c r="S8" s="21">
        <f t="shared" si="5"/>
        <v>0.89276310085151978</v>
      </c>
      <c r="T8" s="4"/>
      <c r="U8" s="4"/>
    </row>
    <row r="9" spans="1:21" ht="13.4" customHeight="1" x14ac:dyDescent="0.25">
      <c r="A9" s="12" t="s">
        <v>13</v>
      </c>
      <c r="B9" s="25">
        <v>305968</v>
      </c>
      <c r="C9" s="27">
        <v>349757.49900000001</v>
      </c>
      <c r="D9" s="21">
        <f t="shared" si="0"/>
        <v>0.87480039991937386</v>
      </c>
      <c r="E9" s="25">
        <v>104016</v>
      </c>
      <c r="F9" s="27">
        <v>112653.80100000001</v>
      </c>
      <c r="G9" s="21">
        <f t="shared" si="1"/>
        <v>0.92332437145196722</v>
      </c>
      <c r="H9" s="25">
        <v>71655</v>
      </c>
      <c r="I9" s="27">
        <v>83131.035000000003</v>
      </c>
      <c r="J9" s="21">
        <f t="shared" si="2"/>
        <v>0.86195245854932512</v>
      </c>
      <c r="K9" s="25">
        <v>56823</v>
      </c>
      <c r="L9" s="27">
        <v>68613.596999999994</v>
      </c>
      <c r="M9" s="21">
        <f t="shared" si="3"/>
        <v>0.82815946815905894</v>
      </c>
      <c r="N9" s="25">
        <v>37387</v>
      </c>
      <c r="O9" s="27">
        <v>44772.038999999997</v>
      </c>
      <c r="P9" s="21">
        <f t="shared" si="4"/>
        <v>0.83505243082630221</v>
      </c>
      <c r="Q9" s="25">
        <v>32670</v>
      </c>
      <c r="R9" s="27">
        <v>40587.027000000002</v>
      </c>
      <c r="S9" s="21">
        <f t="shared" si="5"/>
        <v>0.80493700610295993</v>
      </c>
      <c r="T9" s="4"/>
      <c r="U9" s="4"/>
    </row>
    <row r="10" spans="1:21" ht="13.4" customHeight="1" x14ac:dyDescent="0.25">
      <c r="A10" s="12" t="s">
        <v>14</v>
      </c>
      <c r="B10" s="25">
        <v>627423</v>
      </c>
      <c r="C10" s="27">
        <v>627795.16800000006</v>
      </c>
      <c r="D10" s="21">
        <f t="shared" si="0"/>
        <v>0.9994071824394799</v>
      </c>
      <c r="E10" s="25">
        <v>89917</v>
      </c>
      <c r="F10" s="27">
        <v>89278.448999999993</v>
      </c>
      <c r="G10" s="21">
        <f t="shared" si="1"/>
        <v>1.0071523531955624</v>
      </c>
      <c r="H10" s="25">
        <v>105940</v>
      </c>
      <c r="I10" s="27">
        <v>103806.72900000001</v>
      </c>
      <c r="J10" s="21">
        <f t="shared" si="2"/>
        <v>1.0205504115248636</v>
      </c>
      <c r="K10" s="25">
        <v>104353</v>
      </c>
      <c r="L10" s="27">
        <v>96992.532000000007</v>
      </c>
      <c r="M10" s="21">
        <f t="shared" si="3"/>
        <v>1.0758869559153275</v>
      </c>
      <c r="N10" s="25">
        <v>110583</v>
      </c>
      <c r="O10" s="27">
        <v>106560.59699999999</v>
      </c>
      <c r="P10" s="21">
        <f t="shared" si="4"/>
        <v>1.0377475644210215</v>
      </c>
      <c r="Q10" s="25">
        <v>207813</v>
      </c>
      <c r="R10" s="27">
        <v>231156.861</v>
      </c>
      <c r="S10" s="21">
        <f t="shared" si="5"/>
        <v>0.89901290016219759</v>
      </c>
      <c r="T10" s="4"/>
      <c r="U10" s="4"/>
    </row>
    <row r="11" spans="1:21" ht="13.4" customHeight="1" x14ac:dyDescent="0.25">
      <c r="A11" s="12" t="s">
        <v>15</v>
      </c>
      <c r="B11" s="25">
        <v>171793</v>
      </c>
      <c r="C11" s="27">
        <v>190629.46500000003</v>
      </c>
      <c r="D11" s="21">
        <f t="shared" si="0"/>
        <v>0.90118807184398264</v>
      </c>
      <c r="E11" s="25">
        <v>29245</v>
      </c>
      <c r="F11" s="27">
        <v>29734.185000000001</v>
      </c>
      <c r="G11" s="21">
        <f t="shared" si="1"/>
        <v>0.9835480609271785</v>
      </c>
      <c r="H11" s="25">
        <v>26769</v>
      </c>
      <c r="I11" s="27">
        <v>28785.51</v>
      </c>
      <c r="J11" s="21">
        <f t="shared" si="2"/>
        <v>0.92994704627432345</v>
      </c>
      <c r="K11" s="25">
        <v>29466</v>
      </c>
      <c r="L11" s="27">
        <v>33561.411</v>
      </c>
      <c r="M11" s="21">
        <f t="shared" si="3"/>
        <v>0.87797262159210177</v>
      </c>
      <c r="N11" s="25">
        <v>38934</v>
      </c>
      <c r="O11" s="27">
        <v>44072.73</v>
      </c>
      <c r="P11" s="21">
        <f t="shared" si="4"/>
        <v>0.88340341068048189</v>
      </c>
      <c r="Q11" s="25">
        <v>45833</v>
      </c>
      <c r="R11" s="27">
        <v>54475.629000000001</v>
      </c>
      <c r="S11" s="21">
        <f t="shared" si="5"/>
        <v>0.84134870659318128</v>
      </c>
      <c r="T11" s="4"/>
      <c r="U11" s="4"/>
    </row>
    <row r="12" spans="1:21" ht="13.4" customHeight="1" x14ac:dyDescent="0.25">
      <c r="A12" s="12" t="s">
        <v>16</v>
      </c>
      <c r="B12" s="25">
        <v>155161</v>
      </c>
      <c r="C12" s="27">
        <v>170316.97800000003</v>
      </c>
      <c r="D12" s="21">
        <f t="shared" si="0"/>
        <v>0.91101311109453798</v>
      </c>
      <c r="E12" s="25">
        <v>36911</v>
      </c>
      <c r="F12" s="27">
        <v>41096.601000000002</v>
      </c>
      <c r="G12" s="21">
        <f t="shared" si="1"/>
        <v>0.89815213671807059</v>
      </c>
      <c r="H12" s="25">
        <v>23618</v>
      </c>
      <c r="I12" s="27">
        <v>26145.483</v>
      </c>
      <c r="J12" s="21">
        <f t="shared" si="2"/>
        <v>0.90333003218949903</v>
      </c>
      <c r="K12" s="25">
        <v>27388</v>
      </c>
      <c r="L12" s="27">
        <v>30352.179</v>
      </c>
      <c r="M12" s="21">
        <f t="shared" si="3"/>
        <v>0.90234048764670238</v>
      </c>
      <c r="N12" s="25">
        <v>35866</v>
      </c>
      <c r="O12" s="27">
        <v>38218.050000000003</v>
      </c>
      <c r="P12" s="21">
        <f t="shared" si="4"/>
        <v>0.93845709030157209</v>
      </c>
      <c r="Q12" s="25">
        <v>30353</v>
      </c>
      <c r="R12" s="27">
        <v>34504.665000000001</v>
      </c>
      <c r="S12" s="21">
        <f t="shared" si="5"/>
        <v>0.87967815366414948</v>
      </c>
      <c r="T12" s="4"/>
      <c r="U12" s="4"/>
    </row>
    <row r="13" spans="1:21" ht="13.4" customHeight="1" x14ac:dyDescent="0.25">
      <c r="A13" s="12" t="s">
        <v>17</v>
      </c>
      <c r="B13" s="25">
        <v>113098</v>
      </c>
      <c r="C13" s="27">
        <v>124975.734</v>
      </c>
      <c r="D13" s="21">
        <f t="shared" si="0"/>
        <v>0.9049596780123732</v>
      </c>
      <c r="E13" s="25">
        <v>16055</v>
      </c>
      <c r="F13" s="27">
        <v>15048.696</v>
      </c>
      <c r="G13" s="21">
        <f t="shared" si="1"/>
        <v>1.0668698470618319</v>
      </c>
      <c r="H13" s="25">
        <v>17669</v>
      </c>
      <c r="I13" s="27">
        <v>19271.654999999999</v>
      </c>
      <c r="J13" s="21">
        <f t="shared" si="2"/>
        <v>0.91683874581607039</v>
      </c>
      <c r="K13" s="25">
        <v>16886</v>
      </c>
      <c r="L13" s="27">
        <v>18875.921999999999</v>
      </c>
      <c r="M13" s="21">
        <f t="shared" si="3"/>
        <v>0.89457881845453702</v>
      </c>
      <c r="N13" s="25">
        <v>24451</v>
      </c>
      <c r="O13" s="27">
        <v>28091.621999999999</v>
      </c>
      <c r="P13" s="21">
        <f t="shared" si="4"/>
        <v>0.87040185860396391</v>
      </c>
      <c r="Q13" s="25">
        <v>36966</v>
      </c>
      <c r="R13" s="27">
        <v>43687.839</v>
      </c>
      <c r="S13" s="21">
        <f t="shared" si="5"/>
        <v>0.84613935699589082</v>
      </c>
      <c r="T13" s="4"/>
      <c r="U13" s="4"/>
    </row>
    <row r="14" spans="1:21" ht="13.4" customHeight="1" x14ac:dyDescent="0.25">
      <c r="A14" s="12" t="s">
        <v>18</v>
      </c>
      <c r="B14" s="25">
        <v>181148</v>
      </c>
      <c r="C14" s="27">
        <v>200896.83900000001</v>
      </c>
      <c r="D14" s="21">
        <f t="shared" si="0"/>
        <v>0.90169661654059174</v>
      </c>
      <c r="E14" s="25">
        <v>24761</v>
      </c>
      <c r="F14" s="27">
        <v>24524.603999999999</v>
      </c>
      <c r="G14" s="21">
        <f t="shared" si="1"/>
        <v>1.0096391362731076</v>
      </c>
      <c r="H14" s="25">
        <v>29102</v>
      </c>
      <c r="I14" s="27">
        <v>31739.955000000002</v>
      </c>
      <c r="J14" s="21">
        <f t="shared" si="2"/>
        <v>0.91688850850607695</v>
      </c>
      <c r="K14" s="25">
        <v>33504</v>
      </c>
      <c r="L14" s="27">
        <v>38868.57</v>
      </c>
      <c r="M14" s="21">
        <f t="shared" si="3"/>
        <v>0.86198180174881656</v>
      </c>
      <c r="N14" s="25">
        <v>45721</v>
      </c>
      <c r="O14" s="27">
        <v>52155.440999999999</v>
      </c>
      <c r="P14" s="21">
        <f t="shared" si="4"/>
        <v>0.87662953516201692</v>
      </c>
      <c r="Q14" s="25">
        <v>46131</v>
      </c>
      <c r="R14" s="27">
        <v>53608.269</v>
      </c>
      <c r="S14" s="21">
        <f t="shared" si="5"/>
        <v>0.8605202305636841</v>
      </c>
      <c r="T14" s="4"/>
      <c r="U14" s="4"/>
    </row>
    <row r="15" spans="1:21" ht="13.4" customHeight="1" x14ac:dyDescent="0.25">
      <c r="A15" s="12" t="s">
        <v>19</v>
      </c>
      <c r="B15" s="25">
        <v>158806</v>
      </c>
      <c r="C15" s="27">
        <v>171672.228</v>
      </c>
      <c r="D15" s="21">
        <f t="shared" si="0"/>
        <v>0.92505352700379706</v>
      </c>
      <c r="E15" s="25">
        <v>32596</v>
      </c>
      <c r="F15" s="27">
        <v>33469.254000000001</v>
      </c>
      <c r="G15" s="21">
        <f t="shared" si="1"/>
        <v>0.97390877012078003</v>
      </c>
      <c r="H15" s="25">
        <v>36852</v>
      </c>
      <c r="I15" s="27">
        <v>39101.673000000003</v>
      </c>
      <c r="J15" s="21">
        <f t="shared" si="2"/>
        <v>0.94246606788410303</v>
      </c>
      <c r="K15" s="25">
        <v>40626</v>
      </c>
      <c r="L15" s="27">
        <v>43530.63</v>
      </c>
      <c r="M15" s="21">
        <f t="shared" si="3"/>
        <v>0.9332738809431429</v>
      </c>
      <c r="N15" s="25">
        <v>32579</v>
      </c>
      <c r="O15" s="27">
        <v>38272.26</v>
      </c>
      <c r="P15" s="21">
        <f t="shared" si="4"/>
        <v>0.85124317194751498</v>
      </c>
      <c r="Q15" s="25">
        <v>15189</v>
      </c>
      <c r="R15" s="27">
        <v>17298.411</v>
      </c>
      <c r="S15" s="21">
        <f t="shared" si="5"/>
        <v>0.8780575279428845</v>
      </c>
      <c r="T15" s="4"/>
      <c r="U15" s="4"/>
    </row>
    <row r="16" spans="1:21" ht="13.4" customHeight="1" x14ac:dyDescent="0.25">
      <c r="A16" s="12" t="s">
        <v>20</v>
      </c>
      <c r="B16" s="25">
        <v>196588</v>
      </c>
      <c r="C16" s="27">
        <v>205602.26699999999</v>
      </c>
      <c r="D16" s="21">
        <f t="shared" si="0"/>
        <v>0.9561567723375346</v>
      </c>
      <c r="E16" s="25">
        <v>15284</v>
      </c>
      <c r="F16" s="27">
        <v>14636.7</v>
      </c>
      <c r="G16" s="21">
        <f t="shared" si="1"/>
        <v>1.0442244495002289</v>
      </c>
      <c r="H16" s="25">
        <v>23356</v>
      </c>
      <c r="I16" s="27">
        <v>22535.097000000002</v>
      </c>
      <c r="J16" s="21">
        <f t="shared" si="2"/>
        <v>1.0364277553364869</v>
      </c>
      <c r="K16" s="25">
        <v>34758</v>
      </c>
      <c r="L16" s="27">
        <v>34960.029000000002</v>
      </c>
      <c r="M16" s="21">
        <f t="shared" si="3"/>
        <v>0.99422114323760991</v>
      </c>
      <c r="N16" s="25">
        <v>42018</v>
      </c>
      <c r="O16" s="27">
        <v>44793.722999999998</v>
      </c>
      <c r="P16" s="21">
        <f t="shared" si="4"/>
        <v>0.93803321505560056</v>
      </c>
      <c r="Q16" s="25">
        <v>77808</v>
      </c>
      <c r="R16" s="27">
        <v>88676.717999999993</v>
      </c>
      <c r="S16" s="21">
        <f t="shared" si="5"/>
        <v>0.8774343678348584</v>
      </c>
      <c r="T16" s="4"/>
      <c r="U16" s="4"/>
    </row>
    <row r="17" spans="1:21" ht="13.4" customHeight="1" x14ac:dyDescent="0.25">
      <c r="A17" s="12" t="s">
        <v>21</v>
      </c>
      <c r="B17" s="25">
        <v>61526</v>
      </c>
      <c r="C17" s="27">
        <v>66981.876000000004</v>
      </c>
      <c r="D17" s="21">
        <f t="shared" si="0"/>
        <v>0.91854698127594991</v>
      </c>
      <c r="E17" s="25">
        <v>9051</v>
      </c>
      <c r="F17" s="27">
        <v>9074.7540000000008</v>
      </c>
      <c r="G17" s="21">
        <f t="shared" si="1"/>
        <v>0.99738240838264036</v>
      </c>
      <c r="H17" s="25">
        <v>15489</v>
      </c>
      <c r="I17" s="27">
        <v>16609.944</v>
      </c>
      <c r="J17" s="21">
        <f t="shared" si="2"/>
        <v>0.93251367975713828</v>
      </c>
      <c r="K17" s="25">
        <v>16329</v>
      </c>
      <c r="L17" s="27">
        <v>18252.507000000001</v>
      </c>
      <c r="M17" s="21">
        <f t="shared" si="3"/>
        <v>0.89461683263564828</v>
      </c>
      <c r="N17" s="25">
        <v>13022</v>
      </c>
      <c r="O17" s="27">
        <v>14701.752</v>
      </c>
      <c r="P17" s="21">
        <f t="shared" si="4"/>
        <v>0.88574477382015415</v>
      </c>
      <c r="Q17" s="25">
        <v>7485</v>
      </c>
      <c r="R17" s="27">
        <v>8342.9189999999999</v>
      </c>
      <c r="S17" s="21">
        <f t="shared" si="5"/>
        <v>0.89716800558653398</v>
      </c>
      <c r="T17" s="4"/>
      <c r="U17" s="4"/>
    </row>
    <row r="18" spans="1:21" ht="13.4" customHeight="1" x14ac:dyDescent="0.25">
      <c r="A18" s="12" t="s">
        <v>22</v>
      </c>
      <c r="B18" s="25">
        <v>345928</v>
      </c>
      <c r="C18" s="27">
        <v>373355.11200000002</v>
      </c>
      <c r="D18" s="21">
        <f t="shared" si="0"/>
        <v>0.92653880683974665</v>
      </c>
      <c r="E18" s="25">
        <v>94343</v>
      </c>
      <c r="F18" s="27">
        <v>87473.255999999994</v>
      </c>
      <c r="G18" s="21">
        <f t="shared" si="1"/>
        <v>1.0785353639974258</v>
      </c>
      <c r="H18" s="25">
        <v>73844</v>
      </c>
      <c r="I18" s="27">
        <v>83255.717999999993</v>
      </c>
      <c r="J18" s="21">
        <f t="shared" si="2"/>
        <v>0.88695409485268029</v>
      </c>
      <c r="K18" s="25">
        <v>64190</v>
      </c>
      <c r="L18" s="27">
        <v>72245.667000000001</v>
      </c>
      <c r="M18" s="21">
        <f t="shared" si="3"/>
        <v>0.88849619175084926</v>
      </c>
      <c r="N18" s="25">
        <v>66654</v>
      </c>
      <c r="O18" s="27">
        <v>78100.346999999994</v>
      </c>
      <c r="P18" s="21">
        <f t="shared" si="4"/>
        <v>0.85344051032193247</v>
      </c>
      <c r="Q18" s="25">
        <v>43709</v>
      </c>
      <c r="R18" s="27">
        <v>52280.124000000003</v>
      </c>
      <c r="S18" s="21">
        <f t="shared" si="5"/>
        <v>0.8360538701094129</v>
      </c>
      <c r="T18" s="4"/>
      <c r="U18" s="4"/>
    </row>
    <row r="19" spans="1:21" ht="13.4" customHeight="1" x14ac:dyDescent="0.25">
      <c r="A19" s="12" t="s">
        <v>23</v>
      </c>
      <c r="B19" s="25">
        <v>49496</v>
      </c>
      <c r="C19" s="27">
        <v>54594.891000000003</v>
      </c>
      <c r="D19" s="21">
        <f t="shared" si="0"/>
        <v>0.90660497884316682</v>
      </c>
      <c r="E19" s="25">
        <v>4010</v>
      </c>
      <c r="F19" s="27">
        <v>3930.2249999999999</v>
      </c>
      <c r="G19" s="21">
        <f t="shared" si="1"/>
        <v>1.0202978200993582</v>
      </c>
      <c r="H19" s="25">
        <v>4617</v>
      </c>
      <c r="I19" s="27">
        <v>5101.1610000000001</v>
      </c>
      <c r="J19" s="21">
        <f t="shared" si="2"/>
        <v>0.90508807700835159</v>
      </c>
      <c r="K19" s="25">
        <v>5940</v>
      </c>
      <c r="L19" s="27">
        <v>6776.25</v>
      </c>
      <c r="M19" s="21">
        <f t="shared" si="3"/>
        <v>0.87659103486441614</v>
      </c>
      <c r="N19" s="25">
        <v>10368</v>
      </c>
      <c r="O19" s="27">
        <v>11541.308999999999</v>
      </c>
      <c r="P19" s="21">
        <f t="shared" si="4"/>
        <v>0.89833830807233395</v>
      </c>
      <c r="Q19" s="25">
        <v>23710</v>
      </c>
      <c r="R19" s="27">
        <v>27245.946</v>
      </c>
      <c r="S19" s="21">
        <f t="shared" si="5"/>
        <v>0.87022120648701273</v>
      </c>
      <c r="T19" s="4"/>
      <c r="U19" s="4"/>
    </row>
    <row r="20" spans="1:21" ht="13.4" customHeight="1" x14ac:dyDescent="0.25">
      <c r="A20" s="12" t="s">
        <v>24</v>
      </c>
      <c r="B20" s="25">
        <v>123690</v>
      </c>
      <c r="C20" s="27">
        <v>134115.54</v>
      </c>
      <c r="D20" s="21">
        <f t="shared" si="0"/>
        <v>0.92226448926052862</v>
      </c>
      <c r="E20" s="25">
        <v>17206</v>
      </c>
      <c r="F20" s="27">
        <v>16783.416000000001</v>
      </c>
      <c r="G20" s="21">
        <f t="shared" si="1"/>
        <v>1.025178664462586</v>
      </c>
      <c r="H20" s="25">
        <v>19006</v>
      </c>
      <c r="I20" s="27">
        <v>20312.487000000001</v>
      </c>
      <c r="J20" s="21">
        <f t="shared" si="2"/>
        <v>0.93568059883558319</v>
      </c>
      <c r="K20" s="25">
        <v>26107</v>
      </c>
      <c r="L20" s="27">
        <v>29219.19</v>
      </c>
      <c r="M20" s="21">
        <f t="shared" si="3"/>
        <v>0.89348814939770749</v>
      </c>
      <c r="N20" s="25">
        <v>30881</v>
      </c>
      <c r="O20" s="27">
        <v>36244.805999999997</v>
      </c>
      <c r="P20" s="21">
        <f t="shared" si="4"/>
        <v>0.85201173376400474</v>
      </c>
      <c r="Q20" s="25">
        <v>26512</v>
      </c>
      <c r="R20" s="27">
        <v>31555.641</v>
      </c>
      <c r="S20" s="21">
        <f t="shared" si="5"/>
        <v>0.8401667391259775</v>
      </c>
      <c r="T20" s="4"/>
      <c r="U20" s="4"/>
    </row>
    <row r="21" spans="1:21" ht="13.4" customHeight="1" x14ac:dyDescent="0.25">
      <c r="A21" s="12" t="s">
        <v>25</v>
      </c>
      <c r="B21" s="25">
        <v>445787</v>
      </c>
      <c r="C21" s="27">
        <v>466162.63199999998</v>
      </c>
      <c r="D21" s="21">
        <f t="shared" si="0"/>
        <v>0.95629072216153099</v>
      </c>
      <c r="E21" s="25">
        <v>62994</v>
      </c>
      <c r="F21" s="27">
        <v>58714.851000000002</v>
      </c>
      <c r="G21" s="21">
        <f t="shared" si="1"/>
        <v>1.0728801815404418</v>
      </c>
      <c r="H21" s="25">
        <v>70135</v>
      </c>
      <c r="I21" s="27">
        <v>71958.354000000007</v>
      </c>
      <c r="J21" s="21">
        <f t="shared" si="2"/>
        <v>0.97466098237877974</v>
      </c>
      <c r="K21" s="25">
        <v>82052</v>
      </c>
      <c r="L21" s="27">
        <v>87630.464999999997</v>
      </c>
      <c r="M21" s="21">
        <f t="shared" si="3"/>
        <v>0.93634103162638704</v>
      </c>
      <c r="N21" s="25">
        <v>109512</v>
      </c>
      <c r="O21" s="27">
        <v>118221.16800000001</v>
      </c>
      <c r="P21" s="21">
        <f t="shared" si="4"/>
        <v>0.92633156864090527</v>
      </c>
      <c r="Q21" s="25">
        <v>113302</v>
      </c>
      <c r="R21" s="27">
        <v>129637.79399999999</v>
      </c>
      <c r="S21" s="21">
        <f t="shared" si="5"/>
        <v>0.87398895417797684</v>
      </c>
      <c r="T21" s="4"/>
      <c r="U21" s="4"/>
    </row>
    <row r="22" spans="1:21" ht="13.4" customHeight="1" x14ac:dyDescent="0.25">
      <c r="A22" s="12" t="s">
        <v>26</v>
      </c>
      <c r="B22" s="25">
        <v>50124</v>
      </c>
      <c r="C22" s="27">
        <v>51526.604999999996</v>
      </c>
      <c r="D22" s="21">
        <f t="shared" si="0"/>
        <v>0.97277901387060151</v>
      </c>
      <c r="E22" s="25">
        <v>8318</v>
      </c>
      <c r="F22" s="27">
        <v>7860.45</v>
      </c>
      <c r="G22" s="21">
        <f t="shared" si="1"/>
        <v>1.0582091356092844</v>
      </c>
      <c r="H22" s="25">
        <v>10333</v>
      </c>
      <c r="I22" s="27">
        <v>10505.897999999999</v>
      </c>
      <c r="J22" s="21">
        <f t="shared" si="2"/>
        <v>0.9835427680718013</v>
      </c>
      <c r="K22" s="25">
        <v>10536</v>
      </c>
      <c r="L22" s="27">
        <v>10879.947</v>
      </c>
      <c r="M22" s="21">
        <f t="shared" si="3"/>
        <v>0.96838707026789739</v>
      </c>
      <c r="N22" s="25">
        <v>12944</v>
      </c>
      <c r="O22" s="27">
        <v>14295.177</v>
      </c>
      <c r="P22" s="21">
        <f t="shared" si="4"/>
        <v>0.90548021895776454</v>
      </c>
      <c r="Q22" s="25">
        <v>7372</v>
      </c>
      <c r="R22" s="27">
        <v>7985.1329999999998</v>
      </c>
      <c r="S22" s="21">
        <f t="shared" si="5"/>
        <v>0.92321568094106887</v>
      </c>
      <c r="T22" s="4"/>
      <c r="U22" s="4"/>
    </row>
    <row r="23" spans="1:21" ht="13.4" customHeight="1" x14ac:dyDescent="0.25">
      <c r="A23" s="12" t="s">
        <v>27</v>
      </c>
      <c r="B23" s="25">
        <v>658300</v>
      </c>
      <c r="C23" s="27">
        <v>680942.652</v>
      </c>
      <c r="D23" s="21">
        <f t="shared" si="0"/>
        <v>0.96674807792771367</v>
      </c>
      <c r="E23" s="25">
        <v>161795</v>
      </c>
      <c r="F23" s="27">
        <v>164901.399</v>
      </c>
      <c r="G23" s="21">
        <f t="shared" si="1"/>
        <v>0.9811620821967677</v>
      </c>
      <c r="H23" s="25">
        <v>177726</v>
      </c>
      <c r="I23" s="27">
        <v>178166.58600000001</v>
      </c>
      <c r="J23" s="21">
        <f t="shared" si="2"/>
        <v>0.99752711207027334</v>
      </c>
      <c r="K23" s="25">
        <v>137384</v>
      </c>
      <c r="L23" s="27">
        <v>149928.59700000001</v>
      </c>
      <c r="M23" s="21">
        <f t="shared" si="3"/>
        <v>0.91632952451359229</v>
      </c>
      <c r="N23" s="25">
        <v>117811</v>
      </c>
      <c r="O23" s="27">
        <v>122135.13</v>
      </c>
      <c r="P23" s="21">
        <f t="shared" si="4"/>
        <v>0.96459552628306033</v>
      </c>
      <c r="Q23" s="25">
        <v>59119</v>
      </c>
      <c r="R23" s="27">
        <v>65810.94</v>
      </c>
      <c r="S23" s="21">
        <f t="shared" si="5"/>
        <v>0.89831569037002057</v>
      </c>
      <c r="T23" s="4"/>
      <c r="U23" s="4"/>
    </row>
    <row r="24" spans="1:21" ht="13.4" customHeight="1" x14ac:dyDescent="0.25">
      <c r="A24" s="12" t="s">
        <v>28</v>
      </c>
      <c r="B24" s="25">
        <v>33061</v>
      </c>
      <c r="C24" s="27">
        <v>35415.392999999996</v>
      </c>
      <c r="D24" s="21">
        <f t="shared" si="0"/>
        <v>0.93352063042191857</v>
      </c>
      <c r="E24" s="25">
        <v>2812</v>
      </c>
      <c r="F24" s="27">
        <v>2390.6610000000001</v>
      </c>
      <c r="G24" s="21">
        <f t="shared" si="1"/>
        <v>1.1762437250618134</v>
      </c>
      <c r="H24" s="25">
        <v>2230</v>
      </c>
      <c r="I24" s="27">
        <v>2228.0309999999999</v>
      </c>
      <c r="J24" s="21">
        <f t="shared" si="2"/>
        <v>1.0008837399479631</v>
      </c>
      <c r="K24" s="25">
        <v>8498</v>
      </c>
      <c r="L24" s="27">
        <v>9557.223</v>
      </c>
      <c r="M24" s="21">
        <f t="shared" si="3"/>
        <v>0.88917042115685696</v>
      </c>
      <c r="N24" s="25">
        <v>11094</v>
      </c>
      <c r="O24" s="27">
        <v>12338.196</v>
      </c>
      <c r="P24" s="21">
        <f t="shared" si="4"/>
        <v>0.89915900185083786</v>
      </c>
      <c r="Q24" s="25">
        <v>7995</v>
      </c>
      <c r="R24" s="27">
        <v>8901.2819999999992</v>
      </c>
      <c r="S24" s="21">
        <f t="shared" si="5"/>
        <v>0.89818522770090881</v>
      </c>
      <c r="T24" s="4"/>
      <c r="U24" s="4"/>
    </row>
    <row r="25" spans="1:21" ht="13.4" customHeight="1" x14ac:dyDescent="0.25">
      <c r="A25" s="12" t="s">
        <v>29</v>
      </c>
      <c r="B25" s="25">
        <v>67260</v>
      </c>
      <c r="C25" s="27">
        <v>73432.866000000009</v>
      </c>
      <c r="D25" s="21">
        <f t="shared" si="0"/>
        <v>0.91593864796179947</v>
      </c>
      <c r="E25" s="25">
        <v>4212</v>
      </c>
      <c r="F25" s="27">
        <v>3919.3829999999998</v>
      </c>
      <c r="G25" s="21">
        <f t="shared" si="1"/>
        <v>1.0746589450431356</v>
      </c>
      <c r="H25" s="25">
        <v>6442</v>
      </c>
      <c r="I25" s="27">
        <v>6911.7749999999996</v>
      </c>
      <c r="J25" s="21">
        <f t="shared" si="2"/>
        <v>0.93203265441945093</v>
      </c>
      <c r="K25" s="25">
        <v>13577</v>
      </c>
      <c r="L25" s="27">
        <v>14392.754999999999</v>
      </c>
      <c r="M25" s="21">
        <f t="shared" si="3"/>
        <v>0.94332183101845346</v>
      </c>
      <c r="N25" s="25">
        <v>15285</v>
      </c>
      <c r="O25" s="27">
        <v>17889.3</v>
      </c>
      <c r="P25" s="21">
        <f t="shared" si="4"/>
        <v>0.8544213580184804</v>
      </c>
      <c r="Q25" s="25">
        <v>27100</v>
      </c>
      <c r="R25" s="27">
        <v>30319.652999999998</v>
      </c>
      <c r="S25" s="21">
        <f t="shared" si="5"/>
        <v>0.8938097015820069</v>
      </c>
      <c r="T25" s="4"/>
      <c r="U25" s="4"/>
    </row>
    <row r="26" spans="1:21" ht="13.4" customHeight="1" x14ac:dyDescent="0.25">
      <c r="A26" s="18" t="s">
        <v>30</v>
      </c>
      <c r="B26" s="19">
        <f>Ethnicity!B26</f>
        <v>5109880</v>
      </c>
      <c r="C26" s="19">
        <f>SUM(C6:C25)</f>
        <v>5421000.0000000019</v>
      </c>
      <c r="D26" s="20">
        <f t="shared" si="0"/>
        <v>0.94260837483859039</v>
      </c>
      <c r="E26" s="19">
        <f>SUM(E6:E25)</f>
        <v>1048228</v>
      </c>
      <c r="F26" s="19">
        <f>SUM(F6:F25)</f>
        <v>1034294.2739999999</v>
      </c>
      <c r="G26" s="20">
        <f t="shared" si="1"/>
        <v>1.0134717230388537</v>
      </c>
      <c r="H26" s="19">
        <f>SUM(H6:H25)</f>
        <v>999180</v>
      </c>
      <c r="I26" s="19">
        <f>SUM(I6:I25)</f>
        <v>1053820.7159999998</v>
      </c>
      <c r="J26" s="20">
        <f t="shared" si="2"/>
        <v>0.94814989383829895</v>
      </c>
      <c r="K26" s="19">
        <f>SUM(K6:K25)</f>
        <v>993292</v>
      </c>
      <c r="L26" s="19">
        <f>SUM(L6:L25)</f>
        <v>1073775.4169999999</v>
      </c>
      <c r="M26" s="20">
        <f t="shared" si="3"/>
        <v>0.92504632186043056</v>
      </c>
      <c r="N26" s="19">
        <f>SUM(N6:N25)</f>
        <v>1005063</v>
      </c>
      <c r="O26" s="19">
        <f>SUM(O6:O25)</f>
        <v>1106073.7349999999</v>
      </c>
      <c r="P26" s="20">
        <f t="shared" si="4"/>
        <v>0.9086763099026125</v>
      </c>
      <c r="Q26" s="19">
        <f>SUM(Q6:Q25)</f>
        <v>1007107</v>
      </c>
      <c r="R26" s="19">
        <f>SUM(R6:R25)</f>
        <v>1153035.8579999998</v>
      </c>
      <c r="S26" s="20">
        <f t="shared" si="5"/>
        <v>0.87343944510700566</v>
      </c>
      <c r="T26" s="4"/>
      <c r="U26" s="4"/>
    </row>
    <row r="28" spans="1:21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</row>
    <row r="29" spans="1:21" x14ac:dyDescent="0.25">
      <c r="A29" s="2" t="s">
        <v>49</v>
      </c>
    </row>
    <row r="30" spans="1:21" x14ac:dyDescent="0.25">
      <c r="A30" s="24" t="s">
        <v>48</v>
      </c>
      <c r="B30" s="22"/>
      <c r="C30" s="22"/>
      <c r="D30" s="22"/>
      <c r="E30" s="22"/>
      <c r="F30" s="22"/>
      <c r="G30" s="22"/>
      <c r="H30" s="22"/>
      <c r="I30" s="22"/>
    </row>
    <row r="33" spans="1:3" x14ac:dyDescent="0.25">
      <c r="A33" s="24"/>
      <c r="B33" s="4"/>
      <c r="C33" s="4"/>
    </row>
    <row r="34" spans="1:3" x14ac:dyDescent="0.25">
      <c r="B34" s="4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1001576-1159430328-774</_dlc_DocId>
    <_dlc_DocIdUrl xmlns="d3b74e82-c9ec-4ac4-aba2-12ff7e201463">
      <Url>https://hauoraaotearoa.sharepoint.com/sites/1001576/_layouts/15/DocIdRedir.aspx?ID=1001576-1159430328-774</Url>
      <Description>1001576-1159430328-774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E4BCB3F-6DC5-454C-846E-7550A0E878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008C9A0-770B-4C11-AC45-494C6A7A233E}">
  <ds:schemaRefs>
    <ds:schemaRef ds:uri="http://schemas.microsoft.com/office/2006/metadata/properties"/>
    <ds:schemaRef ds:uri="http://schemas.microsoft.com/office/infopath/2007/PartnerControls"/>
    <ds:schemaRef ds:uri="022ac790-2617-4d6d-ba0d-b9eacc83125f"/>
  </ds:schemaRefs>
</ds:datastoreItem>
</file>

<file path=customXml/itemProps3.xml><?xml version="1.0" encoding="utf-8"?>
<ds:datastoreItem xmlns:ds="http://schemas.openxmlformats.org/officeDocument/2006/customXml" ds:itemID="{2926F3D7-9B13-4062-B0ED-D464D253F939}"/>
</file>

<file path=customXml/itemProps4.xml><?xml version="1.0" encoding="utf-8"?>
<ds:datastoreItem xmlns:ds="http://schemas.openxmlformats.org/officeDocument/2006/customXml" ds:itemID="{1E44EE69-FA4D-4CFE-9961-FC4752FCC5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Manager/>
  <Company>Ministry of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subject/>
  <dc:creator>Ministry of Health</dc:creator>
  <cp:keywords/>
  <dc:description/>
  <cp:lastModifiedBy>Aish Vasudevan</cp:lastModifiedBy>
  <cp:revision/>
  <dcterms:created xsi:type="dcterms:W3CDTF">2015-08-23T23:06:45Z</dcterms:created>
  <dcterms:modified xsi:type="dcterms:W3CDTF">2025-10-22T09:09:29Z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8f376197-a84d-4ecb-bbd8-91d77b5686fd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LocalArea">
    <vt:lpwstr/>
  </property>
  <property fmtid="{D5CDD505-2E9C-101B-9397-08002B2CF9AE}" pid="13" name="HNZRegion">
    <vt:lpwstr/>
  </property>
  <property fmtid="{D5CDD505-2E9C-101B-9397-08002B2CF9AE}" pid="14" name="HNZTopic">
    <vt:lpwstr/>
  </property>
</Properties>
</file>