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.sharepoint.com/sites/000240-HealthServicePerformance/Shared Documents/Health Service Performance/Measures/Primary Care/02. Tier 1s - Access to Primary Care/2025Q2/"/>
    </mc:Choice>
  </mc:AlternateContent>
  <xr:revisionPtr revIDLastSave="206" documentId="13_ncr:1_{280139B9-9175-4D91-A0FA-E781CBDCAC58}" xr6:coauthVersionLast="47" xr6:coauthVersionMax="47" xr10:uidLastSave="{81A21923-8F5E-4289-A70E-F7E767BF8DF8}"/>
  <bookViews>
    <workbookView xWindow="-110" yWindow="-110" windowWidth="19420" windowHeight="1150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6" i="1" l="1"/>
  <c r="N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L26" i="7"/>
  <c r="U26" i="7"/>
  <c r="T26" i="7"/>
  <c r="R26" i="7"/>
  <c r="Q26" i="7"/>
  <c r="O26" i="7"/>
  <c r="N26" i="7"/>
  <c r="K26" i="7"/>
  <c r="I26" i="7"/>
  <c r="H26" i="7"/>
  <c r="F26" i="7"/>
  <c r="E26" i="7"/>
  <c r="B26" i="7"/>
  <c r="I26" i="6"/>
  <c r="H26" i="6"/>
  <c r="F26" i="6"/>
  <c r="E26" i="6"/>
  <c r="B26" i="6"/>
  <c r="L26" i="1"/>
  <c r="K26" i="1"/>
  <c r="I26" i="1"/>
  <c r="H26" i="1"/>
  <c r="F26" i="1"/>
  <c r="E26" i="1"/>
  <c r="G26" i="7" l="1"/>
  <c r="P26" i="1"/>
  <c r="C26" i="1"/>
  <c r="B26" i="1"/>
  <c r="S26" i="7"/>
  <c r="V26" i="7"/>
  <c r="P26" i="7"/>
  <c r="M26" i="7"/>
  <c r="J26" i="7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6" i="1" l="1"/>
  <c r="J6" i="1"/>
  <c r="M6" i="1"/>
  <c r="G7" i="1"/>
  <c r="J7" i="1"/>
  <c r="M7" i="1"/>
  <c r="G8" i="1"/>
  <c r="J8" i="1"/>
  <c r="M8" i="1"/>
  <c r="G9" i="1"/>
  <c r="J9" i="1"/>
  <c r="M9" i="1"/>
  <c r="G10" i="1"/>
  <c r="J10" i="1"/>
  <c r="M10" i="1"/>
  <c r="G11" i="1"/>
  <c r="J11" i="1"/>
  <c r="M11" i="1"/>
  <c r="G12" i="1"/>
  <c r="J12" i="1"/>
  <c r="M12" i="1"/>
  <c r="G13" i="1"/>
  <c r="J13" i="1"/>
  <c r="M13" i="1"/>
  <c r="G14" i="1"/>
  <c r="J14" i="1"/>
  <c r="M14" i="1"/>
  <c r="G15" i="1"/>
  <c r="J15" i="1"/>
  <c r="M15" i="1"/>
  <c r="G16" i="1"/>
  <c r="J16" i="1"/>
  <c r="M16" i="1"/>
  <c r="G17" i="1"/>
  <c r="J17" i="1"/>
  <c r="M17" i="1"/>
  <c r="G18" i="1"/>
  <c r="J18" i="1"/>
  <c r="M18" i="1"/>
  <c r="G19" i="1"/>
  <c r="J19" i="1"/>
  <c r="M19" i="1"/>
  <c r="G20" i="1"/>
  <c r="J20" i="1"/>
  <c r="M20" i="1"/>
  <c r="G21" i="1"/>
  <c r="J21" i="1"/>
  <c r="M21" i="1"/>
  <c r="G22" i="1"/>
  <c r="J22" i="1"/>
  <c r="M22" i="1"/>
  <c r="G23" i="1"/>
  <c r="J23" i="1"/>
  <c r="M23" i="1"/>
  <c r="G24" i="1"/>
  <c r="J24" i="1"/>
  <c r="M24" i="1"/>
  <c r="G25" i="1"/>
  <c r="J25" i="1"/>
  <c r="M25" i="1"/>
  <c r="J26" i="1"/>
  <c r="R26" i="8"/>
  <c r="Q26" i="8"/>
  <c r="O26" i="8"/>
  <c r="N26" i="8"/>
  <c r="L26" i="8"/>
  <c r="K26" i="8"/>
  <c r="I26" i="8"/>
  <c r="H26" i="8"/>
  <c r="F26" i="8"/>
  <c r="E26" i="8"/>
  <c r="M26" i="1" l="1"/>
  <c r="G26" i="1"/>
  <c r="D26" i="1" l="1"/>
  <c r="B26" i="8"/>
  <c r="C26" i="8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J26" i="6" l="1"/>
  <c r="G26" i="6"/>
  <c r="D6" i="8"/>
  <c r="D26" i="8" l="1"/>
  <c r="D14" i="1"/>
  <c r="D6" i="1"/>
  <c r="D9" i="1"/>
  <c r="D12" i="1"/>
  <c r="D15" i="1"/>
  <c r="D10" i="1"/>
  <c r="D18" i="1"/>
  <c r="D21" i="1"/>
  <c r="D24" i="1"/>
  <c r="D13" i="1"/>
  <c r="D19" i="1"/>
  <c r="D25" i="1"/>
  <c r="D20" i="1"/>
  <c r="D23" i="1"/>
  <c r="D22" i="1"/>
  <c r="D11" i="1"/>
  <c r="D17" i="1"/>
  <c r="D7" i="1"/>
  <c r="D8" i="1"/>
  <c r="D16" i="1"/>
  <c r="C26" i="6"/>
  <c r="D26" i="6" s="1"/>
  <c r="D6" i="6"/>
  <c r="D17" i="6"/>
  <c r="D21" i="6"/>
  <c r="D24" i="6"/>
  <c r="D15" i="6"/>
  <c r="D11" i="6"/>
  <c r="D12" i="6"/>
  <c r="D19" i="6"/>
  <c r="D20" i="6"/>
  <c r="D13" i="6"/>
  <c r="D9" i="6"/>
  <c r="D16" i="6"/>
  <c r="D7" i="6"/>
  <c r="D14" i="6"/>
  <c r="D25" i="6"/>
  <c r="D10" i="6"/>
  <c r="D22" i="6"/>
  <c r="D18" i="6"/>
  <c r="D23" i="6"/>
  <c r="D8" i="6"/>
  <c r="D23" i="7"/>
  <c r="D21" i="7"/>
  <c r="D24" i="7"/>
  <c r="D8" i="7"/>
  <c r="D18" i="7"/>
  <c r="D17" i="7"/>
  <c r="D25" i="7"/>
  <c r="D13" i="7"/>
  <c r="D9" i="7"/>
  <c r="D22" i="7"/>
  <c r="D20" i="7"/>
  <c r="D16" i="7"/>
  <c r="D14" i="7"/>
  <c r="D12" i="7"/>
  <c r="D11" i="7"/>
  <c r="D10" i="7"/>
  <c r="D19" i="7"/>
  <c r="D15" i="7"/>
  <c r="D7" i="7"/>
  <c r="C26" i="7"/>
  <c r="D26" i="7" s="1"/>
  <c r="D6" i="7"/>
</calcChain>
</file>

<file path=xl/sharedStrings.xml><?xml version="1.0" encoding="utf-8"?>
<sst xmlns="http://schemas.openxmlformats.org/spreadsheetml/2006/main" count="186" uniqueCount="51">
  <si>
    <t>This report shows the number and estimated percentage of the New Zealand population (based on Stats NZ population projections) who are enrolled in a PHO by prioritised ethnicity.</t>
  </si>
  <si>
    <t>Total</t>
  </si>
  <si>
    <t>Māori</t>
  </si>
  <si>
    <t>Pacific</t>
  </si>
  <si>
    <t>Asian</t>
  </si>
  <si>
    <t>Other</t>
  </si>
  <si>
    <t>District of Domicile</t>
  </si>
  <si>
    <t>Total Enrolled</t>
  </si>
  <si>
    <t>Total Population</t>
  </si>
  <si>
    <t>%</t>
  </si>
  <si>
    <t>Auckland</t>
  </si>
  <si>
    <t>Bay of Plenty</t>
  </si>
  <si>
    <t>Canterbury</t>
  </si>
  <si>
    <t>Capital and Coast</t>
  </si>
  <si>
    <t>Counties Manukau</t>
  </si>
  <si>
    <t>Hawke's Bay</t>
  </si>
  <si>
    <t>Hutt Valley</t>
  </si>
  <si>
    <t>Lakes</t>
  </si>
  <si>
    <t>MidCentral</t>
  </si>
  <si>
    <t>Nelson Marlborough</t>
  </si>
  <si>
    <t>Northland</t>
  </si>
  <si>
    <t>South Canterbury</t>
  </si>
  <si>
    <t>Southern</t>
  </si>
  <si>
    <t>Tairāwhiti</t>
  </si>
  <si>
    <t>Taranaki</t>
  </si>
  <si>
    <t>Waikato</t>
  </si>
  <si>
    <t>Wairarapa</t>
  </si>
  <si>
    <t>Waitematā</t>
  </si>
  <si>
    <t>West Coast</t>
  </si>
  <si>
    <t>Whanganui</t>
  </si>
  <si>
    <t>National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</si>
  <si>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</si>
  <si>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gender.</t>
  </si>
  <si>
    <t>Female</t>
  </si>
  <si>
    <t>Male</t>
  </si>
  <si>
    <t>This report shows the number and estimated percentage of the New Zealand population (based on Stats NZ population projections) who are enrolled in a PHO by age group.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</si>
  <si>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</si>
  <si>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</si>
  <si>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</si>
  <si>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</si>
  <si>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</si>
  <si>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</si>
  <si>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This report shows the number and estimated percentage of the New Zealand population (based on Stats NZ population projections) who are enrolled in a PHO by deprivation.</t>
  </si>
  <si>
    <t>NZ Dep 1 - 2</t>
  </si>
  <si>
    <t>NZ Dep 3 - 4</t>
  </si>
  <si>
    <t>NZ Dep 5 - 6</t>
  </si>
  <si>
    <t>NZ Dep 7 - 8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</si>
  <si>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</si>
  <si>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</si>
  <si>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Access to Primary Care by Prioritised Ethnicity (April 2025)</t>
  </si>
  <si>
    <t xml:space="preserve">           Population is based on the December 2024 update of the projections provided by Stats NZ.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</si>
</sst>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9">
    <xf numFmtId="0" fontId="0" fillId="0" borderId="0" xfId="0"/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Continuous" vertical="center"/>
    </xf>
    <xf numFmtId="0" fontId="7" fillId="2" borderId="1" xfId="1" applyFont="1" applyFill="1" applyBorder="1" applyAlignment="1">
      <alignment horizontal="centerContinuous" vertical="center"/>
    </xf>
    <xf numFmtId="0" fontId="4" fillId="3" borderId="2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" fontId="6" fillId="2" borderId="1" xfId="1" applyNumberFormat="1" applyFont="1" applyFill="1" applyBorder="1" applyAlignment="1">
      <alignment horizontal="right" vertical="center"/>
    </xf>
    <xf numFmtId="1" fontId="5" fillId="0" borderId="1" xfId="0" applyNumberFormat="1" applyFont="1" applyBorder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4"/>
  <sheetViews>
    <sheetView tabSelected="1" zoomScaleNormal="100" workbookViewId="0">
      <pane xSplit="4" ySplit="5" topLeftCell="H20" activePane="bottomRight" state="frozen"/>
      <selection pane="topRight" activeCell="E1" sqref="E1"/>
      <selection pane="bottomLeft" activeCell="A6" sqref="A6"/>
      <selection pane="bottomRight" activeCell="I37" sqref="I37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6384" width="9.36328125" style="2"/>
  </cols>
  <sheetData>
    <row r="1" spans="1:16" ht="14" x14ac:dyDescent="0.25">
      <c r="A1" s="10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x14ac:dyDescent="0.25">
      <c r="A2" s="11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6" ht="13.4" customHeight="1" x14ac:dyDescent="0.25">
      <c r="B4" s="13" t="s">
        <v>1</v>
      </c>
      <c r="C4" s="14"/>
      <c r="D4" s="14"/>
      <c r="E4" s="13" t="s">
        <v>2</v>
      </c>
      <c r="F4" s="14"/>
      <c r="G4" s="14"/>
      <c r="H4" s="13" t="s">
        <v>3</v>
      </c>
      <c r="I4" s="14"/>
      <c r="J4" s="14"/>
      <c r="K4" s="13" t="s">
        <v>4</v>
      </c>
      <c r="L4" s="14"/>
      <c r="M4" s="14"/>
      <c r="N4" s="13" t="s">
        <v>5</v>
      </c>
      <c r="O4" s="14"/>
      <c r="P4" s="14"/>
    </row>
    <row r="5" spans="1:16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</row>
    <row r="6" spans="1:16" ht="13.4" customHeight="1" x14ac:dyDescent="0.25">
      <c r="A6" s="12" t="s">
        <v>10</v>
      </c>
      <c r="B6" s="25">
        <v>485916</v>
      </c>
      <c r="C6" s="27">
        <v>515900</v>
      </c>
      <c r="D6" s="21">
        <f>IF(B6=0,"",B6/C6)</f>
        <v>0.94188020934289596</v>
      </c>
      <c r="E6" s="25">
        <v>36818</v>
      </c>
      <c r="F6" s="25">
        <v>45130</v>
      </c>
      <c r="G6" s="21">
        <f>IF(E6=0,"",E6/F6)</f>
        <v>0.81582096166629736</v>
      </c>
      <c r="H6" s="25">
        <v>56380</v>
      </c>
      <c r="I6" s="27">
        <v>57035</v>
      </c>
      <c r="J6" s="21">
        <f>IF(H6=0,"",H6/I6)</f>
        <v>0.98851582361707724</v>
      </c>
      <c r="K6" s="25">
        <v>166212</v>
      </c>
      <c r="L6" s="27">
        <v>200915</v>
      </c>
      <c r="M6" s="21">
        <f>IF(K6=0,"",K6/L6)</f>
        <v>0.82727521588731556</v>
      </c>
      <c r="N6" s="25">
        <v>226506</v>
      </c>
      <c r="O6" s="27">
        <v>212820</v>
      </c>
      <c r="P6" s="21">
        <f>IF(N6=0,"",N6/O6)</f>
        <v>1.0643078658020864</v>
      </c>
    </row>
    <row r="7" spans="1:16" ht="13.4" customHeight="1" x14ac:dyDescent="0.25">
      <c r="A7" s="12" t="s">
        <v>11</v>
      </c>
      <c r="B7" s="25">
        <v>264686</v>
      </c>
      <c r="C7" s="27">
        <v>284995</v>
      </c>
      <c r="D7" s="21">
        <f t="shared" ref="D7:D26" si="0">IF(B7=0,"",B7/C7)</f>
        <v>0.92873910068597698</v>
      </c>
      <c r="E7" s="25">
        <v>64242</v>
      </c>
      <c r="F7" s="25">
        <v>73890</v>
      </c>
      <c r="G7" s="21">
        <f t="shared" ref="G7:G26" si="1">IF(E7=0,"",E7/F7)</f>
        <v>0.86942752740560292</v>
      </c>
      <c r="H7" s="25">
        <v>5279</v>
      </c>
      <c r="I7" s="27">
        <v>6265</v>
      </c>
      <c r="J7" s="21">
        <f t="shared" ref="J7:J26" si="2">IF(H7=0,"",H7/I7)</f>
        <v>0.8426177174780527</v>
      </c>
      <c r="K7" s="25">
        <v>24278</v>
      </c>
      <c r="L7" s="27">
        <v>27310</v>
      </c>
      <c r="M7" s="21">
        <f t="shared" ref="M7:M26" si="3">IF(K7=0,"",K7/L7)</f>
        <v>0.88897839619187113</v>
      </c>
      <c r="N7" s="25">
        <v>170887</v>
      </c>
      <c r="O7" s="27">
        <v>177530</v>
      </c>
      <c r="P7" s="21">
        <f t="shared" ref="P7:P26" si="4">IF(N7=0,"",N7/O7)</f>
        <v>0.96258097223004557</v>
      </c>
    </row>
    <row r="8" spans="1:16" ht="13.4" customHeight="1" x14ac:dyDescent="0.25">
      <c r="A8" s="12" t="s">
        <v>12</v>
      </c>
      <c r="B8" s="25">
        <v>607518</v>
      </c>
      <c r="C8" s="27">
        <v>634515</v>
      </c>
      <c r="D8" s="21">
        <f t="shared" si="0"/>
        <v>0.95745254249308531</v>
      </c>
      <c r="E8" s="25">
        <v>57818</v>
      </c>
      <c r="F8" s="25">
        <v>65520</v>
      </c>
      <c r="G8" s="21">
        <f t="shared" si="1"/>
        <v>0.88244810744810742</v>
      </c>
      <c r="H8" s="25">
        <v>18710</v>
      </c>
      <c r="I8" s="27">
        <v>19740</v>
      </c>
      <c r="J8" s="21">
        <f t="shared" si="2"/>
        <v>0.9478216818642351</v>
      </c>
      <c r="K8" s="25">
        <v>89982</v>
      </c>
      <c r="L8" s="27">
        <v>105340</v>
      </c>
      <c r="M8" s="21">
        <f t="shared" si="3"/>
        <v>0.85420543003607363</v>
      </c>
      <c r="N8" s="25">
        <v>441008</v>
      </c>
      <c r="O8" s="27">
        <v>443915</v>
      </c>
      <c r="P8" s="21">
        <f t="shared" si="4"/>
        <v>0.99345144903866733</v>
      </c>
    </row>
    <row r="9" spans="1:16" ht="13.4" customHeight="1" x14ac:dyDescent="0.25">
      <c r="A9" s="12" t="s">
        <v>13</v>
      </c>
      <c r="B9" s="25">
        <v>307408</v>
      </c>
      <c r="C9" s="27">
        <v>327385</v>
      </c>
      <c r="D9" s="21">
        <f t="shared" si="0"/>
        <v>0.9389800998824015</v>
      </c>
      <c r="E9" s="25">
        <v>35061</v>
      </c>
      <c r="F9" s="25">
        <v>40240</v>
      </c>
      <c r="G9" s="21">
        <f t="shared" si="1"/>
        <v>0.8712972166998012</v>
      </c>
      <c r="H9" s="25">
        <v>22955</v>
      </c>
      <c r="I9" s="27">
        <v>24540</v>
      </c>
      <c r="J9" s="21">
        <f t="shared" si="2"/>
        <v>0.93541157294213528</v>
      </c>
      <c r="K9" s="25">
        <v>50872</v>
      </c>
      <c r="L9" s="27">
        <v>63435</v>
      </c>
      <c r="M9" s="21">
        <f t="shared" si="3"/>
        <v>0.80195475683770789</v>
      </c>
      <c r="N9" s="25">
        <v>198520</v>
      </c>
      <c r="O9" s="27">
        <v>199170</v>
      </c>
      <c r="P9" s="21">
        <f t="shared" si="4"/>
        <v>0.99673645629361851</v>
      </c>
    </row>
    <row r="10" spans="1:16" ht="13.4" customHeight="1" x14ac:dyDescent="0.25">
      <c r="A10" s="12" t="s">
        <v>14</v>
      </c>
      <c r="B10" s="25">
        <v>621601</v>
      </c>
      <c r="C10" s="27">
        <v>648030</v>
      </c>
      <c r="D10" s="21">
        <f t="shared" si="0"/>
        <v>0.95921639430273287</v>
      </c>
      <c r="E10" s="25">
        <v>82324</v>
      </c>
      <c r="F10" s="25">
        <v>99745</v>
      </c>
      <c r="G10" s="21">
        <f t="shared" si="1"/>
        <v>0.82534462880344883</v>
      </c>
      <c r="H10" s="25">
        <v>153098</v>
      </c>
      <c r="I10" s="27">
        <v>148665</v>
      </c>
      <c r="J10" s="21">
        <f t="shared" si="2"/>
        <v>1.0298187199408064</v>
      </c>
      <c r="K10" s="25">
        <v>203519</v>
      </c>
      <c r="L10" s="27">
        <v>239360</v>
      </c>
      <c r="M10" s="21">
        <f t="shared" si="3"/>
        <v>0.85026320187165771</v>
      </c>
      <c r="N10" s="25">
        <v>182660</v>
      </c>
      <c r="O10" s="27">
        <v>160260</v>
      </c>
      <c r="P10" s="21">
        <f t="shared" si="4"/>
        <v>1.1397728690877325</v>
      </c>
    </row>
    <row r="11" spans="1:16" ht="13.4" customHeight="1" x14ac:dyDescent="0.25">
      <c r="A11" s="12" t="s">
        <v>15</v>
      </c>
      <c r="B11" s="25">
        <v>171698</v>
      </c>
      <c r="C11" s="27">
        <v>186365</v>
      </c>
      <c r="D11" s="21">
        <f t="shared" si="0"/>
        <v>0.92129960024682744</v>
      </c>
      <c r="E11" s="25">
        <v>45306</v>
      </c>
      <c r="F11" s="25">
        <v>51620</v>
      </c>
      <c r="G11" s="21">
        <f t="shared" si="1"/>
        <v>0.87768306857807055</v>
      </c>
      <c r="H11" s="25">
        <v>6627</v>
      </c>
      <c r="I11" s="27">
        <v>8410</v>
      </c>
      <c r="J11" s="21">
        <f t="shared" si="2"/>
        <v>0.78799048751486322</v>
      </c>
      <c r="K11" s="25">
        <v>11862</v>
      </c>
      <c r="L11" s="27">
        <v>14360</v>
      </c>
      <c r="M11" s="21">
        <f t="shared" si="3"/>
        <v>0.8260445682451254</v>
      </c>
      <c r="N11" s="25">
        <v>107903</v>
      </c>
      <c r="O11" s="27">
        <v>111975</v>
      </c>
      <c r="P11" s="21">
        <f t="shared" si="4"/>
        <v>0.96363473989729853</v>
      </c>
    </row>
    <row r="12" spans="1:16" ht="13.4" customHeight="1" x14ac:dyDescent="0.25">
      <c r="A12" s="12" t="s">
        <v>16</v>
      </c>
      <c r="B12" s="25">
        <v>154645</v>
      </c>
      <c r="C12" s="27">
        <v>165265</v>
      </c>
      <c r="D12" s="21">
        <f t="shared" si="0"/>
        <v>0.93573956978186545</v>
      </c>
      <c r="E12" s="25">
        <v>25901</v>
      </c>
      <c r="F12" s="25">
        <v>29325</v>
      </c>
      <c r="G12" s="21">
        <f t="shared" si="1"/>
        <v>0.88323955669224208</v>
      </c>
      <c r="H12" s="25">
        <v>12383</v>
      </c>
      <c r="I12" s="27">
        <v>13150</v>
      </c>
      <c r="J12" s="21">
        <f t="shared" si="2"/>
        <v>0.94167300380228136</v>
      </c>
      <c r="K12" s="25">
        <v>27634</v>
      </c>
      <c r="L12" s="27">
        <v>34040</v>
      </c>
      <c r="M12" s="21">
        <f t="shared" si="3"/>
        <v>0.81180963572267917</v>
      </c>
      <c r="N12" s="25">
        <v>88727</v>
      </c>
      <c r="O12" s="27">
        <v>88750</v>
      </c>
      <c r="P12" s="21">
        <f t="shared" si="4"/>
        <v>0.99974084507042249</v>
      </c>
    </row>
    <row r="13" spans="1:16" ht="13.4" customHeight="1" x14ac:dyDescent="0.25">
      <c r="A13" s="12" t="s">
        <v>17</v>
      </c>
      <c r="B13" s="25">
        <v>112309</v>
      </c>
      <c r="C13" s="27">
        <v>121775</v>
      </c>
      <c r="D13" s="21">
        <f t="shared" si="0"/>
        <v>0.92226647505645654</v>
      </c>
      <c r="E13" s="25">
        <v>40719</v>
      </c>
      <c r="F13" s="25">
        <v>46560</v>
      </c>
      <c r="G13" s="21">
        <f t="shared" si="1"/>
        <v>0.87454896907216495</v>
      </c>
      <c r="H13" s="25">
        <v>3105</v>
      </c>
      <c r="I13" s="27">
        <v>3400</v>
      </c>
      <c r="J13" s="21">
        <f t="shared" si="2"/>
        <v>0.91323529411764703</v>
      </c>
      <c r="K13" s="25">
        <v>9924</v>
      </c>
      <c r="L13" s="27">
        <v>11990</v>
      </c>
      <c r="M13" s="21">
        <f t="shared" si="3"/>
        <v>0.82768974145120933</v>
      </c>
      <c r="N13" s="25">
        <v>58561</v>
      </c>
      <c r="O13" s="27">
        <v>59825</v>
      </c>
      <c r="P13" s="21">
        <f t="shared" si="4"/>
        <v>0.97887170915169242</v>
      </c>
    </row>
    <row r="14" spans="1:16" ht="13.4" customHeight="1" x14ac:dyDescent="0.25">
      <c r="A14" s="12" t="s">
        <v>18</v>
      </c>
      <c r="B14" s="25">
        <v>180781</v>
      </c>
      <c r="C14" s="27">
        <v>196080</v>
      </c>
      <c r="D14" s="21">
        <f t="shared" si="0"/>
        <v>0.92197572419420648</v>
      </c>
      <c r="E14" s="25">
        <v>35906</v>
      </c>
      <c r="F14" s="25">
        <v>44215</v>
      </c>
      <c r="G14" s="21">
        <f t="shared" si="1"/>
        <v>0.81207734931584308</v>
      </c>
      <c r="H14" s="25">
        <v>6259</v>
      </c>
      <c r="I14" s="27">
        <v>7390</v>
      </c>
      <c r="J14" s="21">
        <f t="shared" si="2"/>
        <v>0.84695534506089309</v>
      </c>
      <c r="K14" s="25">
        <v>16559</v>
      </c>
      <c r="L14" s="27">
        <v>20500</v>
      </c>
      <c r="M14" s="21">
        <f t="shared" si="3"/>
        <v>0.80775609756097566</v>
      </c>
      <c r="N14" s="25">
        <v>122057</v>
      </c>
      <c r="O14" s="27">
        <v>123975</v>
      </c>
      <c r="P14" s="21">
        <f t="shared" si="4"/>
        <v>0.98452913893930227</v>
      </c>
    </row>
    <row r="15" spans="1:16" ht="13.4" customHeight="1" x14ac:dyDescent="0.25">
      <c r="A15" s="12" t="s">
        <v>19</v>
      </c>
      <c r="B15" s="25">
        <v>159141</v>
      </c>
      <c r="C15" s="27">
        <v>168570</v>
      </c>
      <c r="D15" s="21">
        <f t="shared" si="0"/>
        <v>0.94406478021000173</v>
      </c>
      <c r="E15" s="25">
        <v>16839</v>
      </c>
      <c r="F15" s="25">
        <v>20165</v>
      </c>
      <c r="G15" s="21">
        <f t="shared" si="1"/>
        <v>0.8350607488222167</v>
      </c>
      <c r="H15" s="25">
        <v>3167</v>
      </c>
      <c r="I15" s="27">
        <v>4510</v>
      </c>
      <c r="J15" s="21">
        <f t="shared" si="2"/>
        <v>0.70221729490022178</v>
      </c>
      <c r="K15" s="25">
        <v>9875</v>
      </c>
      <c r="L15" s="27">
        <v>12545</v>
      </c>
      <c r="M15" s="21">
        <f t="shared" si="3"/>
        <v>0.78716620167397366</v>
      </c>
      <c r="N15" s="25">
        <v>129260</v>
      </c>
      <c r="O15" s="27">
        <v>131350</v>
      </c>
      <c r="P15" s="21">
        <f t="shared" si="4"/>
        <v>0.98408831366577842</v>
      </c>
    </row>
    <row r="16" spans="1:16" ht="13.4" customHeight="1" x14ac:dyDescent="0.25">
      <c r="A16" s="12" t="s">
        <v>20</v>
      </c>
      <c r="B16" s="25">
        <v>195933</v>
      </c>
      <c r="C16" s="27">
        <v>207050</v>
      </c>
      <c r="D16" s="21">
        <f t="shared" si="0"/>
        <v>0.94630765515575943</v>
      </c>
      <c r="E16" s="25">
        <v>69113</v>
      </c>
      <c r="F16" s="25">
        <v>75860</v>
      </c>
      <c r="G16" s="21">
        <f t="shared" si="1"/>
        <v>0.91105984708673871</v>
      </c>
      <c r="H16" s="25">
        <v>4561</v>
      </c>
      <c r="I16" s="27">
        <v>5000</v>
      </c>
      <c r="J16" s="21">
        <f t="shared" si="2"/>
        <v>0.91220000000000001</v>
      </c>
      <c r="K16" s="25">
        <v>10072</v>
      </c>
      <c r="L16" s="27">
        <v>10735</v>
      </c>
      <c r="M16" s="21">
        <f t="shared" si="3"/>
        <v>0.93823940381928272</v>
      </c>
      <c r="N16" s="25">
        <v>112187</v>
      </c>
      <c r="O16" s="27">
        <v>115455</v>
      </c>
      <c r="P16" s="21">
        <f t="shared" si="4"/>
        <v>0.97169459962756055</v>
      </c>
    </row>
    <row r="17" spans="1:16" ht="13.4" customHeight="1" x14ac:dyDescent="0.25">
      <c r="A17" s="12" t="s">
        <v>21</v>
      </c>
      <c r="B17" s="25">
        <v>61811</v>
      </c>
      <c r="C17" s="27">
        <v>65250</v>
      </c>
      <c r="D17" s="21">
        <f t="shared" si="0"/>
        <v>0.94729501915708814</v>
      </c>
      <c r="E17" s="25">
        <v>5306</v>
      </c>
      <c r="F17" s="25">
        <v>6255</v>
      </c>
      <c r="G17" s="21">
        <f t="shared" si="1"/>
        <v>0.84828137490007993</v>
      </c>
      <c r="H17" s="25">
        <v>1745</v>
      </c>
      <c r="I17" s="27">
        <v>1970</v>
      </c>
      <c r="J17" s="21">
        <f t="shared" si="2"/>
        <v>0.8857868020304569</v>
      </c>
      <c r="K17" s="25">
        <v>4512</v>
      </c>
      <c r="L17" s="27">
        <v>5280</v>
      </c>
      <c r="M17" s="21">
        <f t="shared" si="3"/>
        <v>0.8545454545454545</v>
      </c>
      <c r="N17" s="25">
        <v>50248</v>
      </c>
      <c r="O17" s="27">
        <v>51745</v>
      </c>
      <c r="P17" s="21">
        <f t="shared" si="4"/>
        <v>0.97106966856701127</v>
      </c>
    </row>
    <row r="18" spans="1:16" ht="13.4" customHeight="1" x14ac:dyDescent="0.25">
      <c r="A18" s="12" t="s">
        <v>22</v>
      </c>
      <c r="B18" s="25">
        <v>345809</v>
      </c>
      <c r="C18" s="27">
        <v>369980</v>
      </c>
      <c r="D18" s="21">
        <f t="shared" si="0"/>
        <v>0.93466944159143739</v>
      </c>
      <c r="E18" s="25">
        <v>36027</v>
      </c>
      <c r="F18" s="25">
        <v>42135</v>
      </c>
      <c r="G18" s="21">
        <f t="shared" si="1"/>
        <v>0.85503737985048056</v>
      </c>
      <c r="H18" s="25">
        <v>9914</v>
      </c>
      <c r="I18" s="27">
        <v>10755</v>
      </c>
      <c r="J18" s="21">
        <f t="shared" si="2"/>
        <v>0.92180381218038121</v>
      </c>
      <c r="K18" s="25">
        <v>30220</v>
      </c>
      <c r="L18" s="27">
        <v>35605</v>
      </c>
      <c r="M18" s="21">
        <f t="shared" si="3"/>
        <v>0.8487571970228901</v>
      </c>
      <c r="N18" s="25">
        <v>269648</v>
      </c>
      <c r="O18" s="27">
        <v>281485</v>
      </c>
      <c r="P18" s="21">
        <f t="shared" si="4"/>
        <v>0.9579480256496794</v>
      </c>
    </row>
    <row r="19" spans="1:16" ht="13.4" customHeight="1" x14ac:dyDescent="0.25">
      <c r="A19" s="12" t="s">
        <v>23</v>
      </c>
      <c r="B19" s="25">
        <v>49651</v>
      </c>
      <c r="C19" s="27">
        <v>54072.5</v>
      </c>
      <c r="D19" s="21">
        <f t="shared" si="0"/>
        <v>0.91823015395996122</v>
      </c>
      <c r="E19" s="25">
        <v>25020</v>
      </c>
      <c r="F19" s="25">
        <v>29425</v>
      </c>
      <c r="G19" s="21">
        <f t="shared" si="1"/>
        <v>0.85029736618521667</v>
      </c>
      <c r="H19" s="25">
        <v>1361</v>
      </c>
      <c r="I19" s="27">
        <v>1842.5</v>
      </c>
      <c r="J19" s="21">
        <f t="shared" si="2"/>
        <v>0.7386702849389416</v>
      </c>
      <c r="K19" s="25">
        <v>2287</v>
      </c>
      <c r="L19" s="27">
        <v>2480</v>
      </c>
      <c r="M19" s="21">
        <f t="shared" si="3"/>
        <v>0.92217741935483866</v>
      </c>
      <c r="N19" s="25">
        <v>20983</v>
      </c>
      <c r="O19" s="27">
        <v>20325</v>
      </c>
      <c r="P19" s="21">
        <f t="shared" si="4"/>
        <v>1.0323739237392373</v>
      </c>
    </row>
    <row r="20" spans="1:16" ht="13.4" customHeight="1" x14ac:dyDescent="0.25">
      <c r="A20" s="12" t="s">
        <v>24</v>
      </c>
      <c r="B20" s="25">
        <v>123634</v>
      </c>
      <c r="C20" s="27">
        <v>131845</v>
      </c>
      <c r="D20" s="21">
        <f t="shared" si="0"/>
        <v>0.93772232545792411</v>
      </c>
      <c r="E20" s="25">
        <v>23835</v>
      </c>
      <c r="F20" s="25">
        <v>28570</v>
      </c>
      <c r="G20" s="21">
        <f t="shared" si="1"/>
        <v>0.83426671333566682</v>
      </c>
      <c r="H20" s="25">
        <v>1887</v>
      </c>
      <c r="I20" s="27">
        <v>2095</v>
      </c>
      <c r="J20" s="21">
        <f t="shared" si="2"/>
        <v>0.90071599045346062</v>
      </c>
      <c r="K20" s="25">
        <v>7285</v>
      </c>
      <c r="L20" s="27">
        <v>8750</v>
      </c>
      <c r="M20" s="21">
        <f t="shared" si="3"/>
        <v>0.83257142857142852</v>
      </c>
      <c r="N20" s="25">
        <v>90627</v>
      </c>
      <c r="O20" s="27">
        <v>92430</v>
      </c>
      <c r="P20" s="21">
        <f t="shared" si="4"/>
        <v>0.98049334631613116</v>
      </c>
    </row>
    <row r="21" spans="1:16" ht="13.4" customHeight="1" x14ac:dyDescent="0.25">
      <c r="A21" s="12" t="s">
        <v>25</v>
      </c>
      <c r="B21" s="25">
        <v>443378</v>
      </c>
      <c r="C21" s="27">
        <v>477675</v>
      </c>
      <c r="D21" s="21">
        <f t="shared" si="0"/>
        <v>0.92820013607578378</v>
      </c>
      <c r="E21" s="25">
        <v>98673</v>
      </c>
      <c r="F21" s="25">
        <v>115455</v>
      </c>
      <c r="G21" s="21">
        <f t="shared" si="1"/>
        <v>0.85464466675328055</v>
      </c>
      <c r="H21" s="25">
        <v>15541</v>
      </c>
      <c r="I21" s="27">
        <v>15405</v>
      </c>
      <c r="J21" s="21">
        <f t="shared" si="2"/>
        <v>1.0088283024991886</v>
      </c>
      <c r="K21" s="25">
        <v>59572</v>
      </c>
      <c r="L21" s="27">
        <v>71745</v>
      </c>
      <c r="M21" s="21">
        <f t="shared" si="3"/>
        <v>0.83032963969614604</v>
      </c>
      <c r="N21" s="25">
        <v>269592</v>
      </c>
      <c r="O21" s="27">
        <v>275070</v>
      </c>
      <c r="P21" s="21">
        <f t="shared" si="4"/>
        <v>0.98008506925509875</v>
      </c>
    </row>
    <row r="22" spans="1:16" ht="13.4" customHeight="1" x14ac:dyDescent="0.25">
      <c r="A22" s="12" t="s">
        <v>26</v>
      </c>
      <c r="B22" s="25">
        <v>49932</v>
      </c>
      <c r="C22" s="27">
        <v>52210</v>
      </c>
      <c r="D22" s="21">
        <f t="shared" si="0"/>
        <v>0.95636851177935256</v>
      </c>
      <c r="E22" s="25">
        <v>9217</v>
      </c>
      <c r="F22" s="25">
        <v>9985</v>
      </c>
      <c r="G22" s="21">
        <f t="shared" si="1"/>
        <v>0.9230846269404106</v>
      </c>
      <c r="H22" s="25">
        <v>1217</v>
      </c>
      <c r="I22" s="27">
        <v>1270</v>
      </c>
      <c r="J22" s="21">
        <f t="shared" si="2"/>
        <v>0.95826771653543308</v>
      </c>
      <c r="K22" s="25">
        <v>2320</v>
      </c>
      <c r="L22" s="27">
        <v>2670</v>
      </c>
      <c r="M22" s="21">
        <f t="shared" si="3"/>
        <v>0.86891385767790263</v>
      </c>
      <c r="N22" s="25">
        <v>37178</v>
      </c>
      <c r="O22" s="27">
        <v>38285</v>
      </c>
      <c r="P22" s="21">
        <f t="shared" si="4"/>
        <v>0.97108528144181794</v>
      </c>
    </row>
    <row r="23" spans="1:16" ht="13.4" customHeight="1" x14ac:dyDescent="0.25">
      <c r="A23" s="12" t="s">
        <v>27</v>
      </c>
      <c r="B23" s="25">
        <v>652456</v>
      </c>
      <c r="C23" s="27">
        <v>682940</v>
      </c>
      <c r="D23" s="21">
        <f t="shared" si="0"/>
        <v>0.95536357513105108</v>
      </c>
      <c r="E23" s="25">
        <v>58178</v>
      </c>
      <c r="F23" s="25">
        <v>71675</v>
      </c>
      <c r="G23" s="21">
        <f t="shared" si="1"/>
        <v>0.81169166376002788</v>
      </c>
      <c r="H23" s="25">
        <v>48698</v>
      </c>
      <c r="I23" s="27">
        <v>51140</v>
      </c>
      <c r="J23" s="21">
        <f t="shared" si="2"/>
        <v>0.9522487289792726</v>
      </c>
      <c r="K23" s="25">
        <v>190065</v>
      </c>
      <c r="L23" s="27">
        <v>227925</v>
      </c>
      <c r="M23" s="21">
        <f t="shared" si="3"/>
        <v>0.83389272787101021</v>
      </c>
      <c r="N23" s="25">
        <v>355515</v>
      </c>
      <c r="O23" s="27">
        <v>332200</v>
      </c>
      <c r="P23" s="21">
        <f t="shared" si="4"/>
        <v>1.0701836243226972</v>
      </c>
    </row>
    <row r="24" spans="1:16" ht="13.4" customHeight="1" x14ac:dyDescent="0.25">
      <c r="A24" s="12" t="s">
        <v>28</v>
      </c>
      <c r="B24" s="25">
        <v>32923</v>
      </c>
      <c r="C24" s="27">
        <v>34717.5</v>
      </c>
      <c r="D24" s="21">
        <f t="shared" si="0"/>
        <v>0.94831137034636714</v>
      </c>
      <c r="E24" s="25">
        <v>3987</v>
      </c>
      <c r="F24" s="25">
        <v>4680</v>
      </c>
      <c r="G24" s="21">
        <f t="shared" si="1"/>
        <v>0.85192307692307689</v>
      </c>
      <c r="H24" s="25">
        <v>429</v>
      </c>
      <c r="I24" s="27">
        <v>400</v>
      </c>
      <c r="J24" s="21">
        <f t="shared" si="2"/>
        <v>1.0725</v>
      </c>
      <c r="K24" s="25">
        <v>1643</v>
      </c>
      <c r="L24" s="27">
        <v>1732.5</v>
      </c>
      <c r="M24" s="21">
        <f t="shared" si="3"/>
        <v>0.94834054834054837</v>
      </c>
      <c r="N24" s="25">
        <v>26864</v>
      </c>
      <c r="O24" s="27">
        <v>27905</v>
      </c>
      <c r="P24" s="21">
        <f t="shared" si="4"/>
        <v>0.96269485755240991</v>
      </c>
    </row>
    <row r="25" spans="1:16" ht="13.4" customHeight="1" x14ac:dyDescent="0.25">
      <c r="A25" s="12" t="s">
        <v>29</v>
      </c>
      <c r="B25" s="25">
        <v>67146</v>
      </c>
      <c r="C25" s="27">
        <v>70695</v>
      </c>
      <c r="D25" s="21">
        <f t="shared" si="0"/>
        <v>0.94979842987481433</v>
      </c>
      <c r="E25" s="25">
        <v>18278</v>
      </c>
      <c r="F25" s="25">
        <v>21075</v>
      </c>
      <c r="G25" s="21">
        <f t="shared" si="1"/>
        <v>0.86728351126927639</v>
      </c>
      <c r="H25" s="25">
        <v>2061</v>
      </c>
      <c r="I25" s="27">
        <v>2160</v>
      </c>
      <c r="J25" s="21">
        <f t="shared" si="2"/>
        <v>0.95416666666666672</v>
      </c>
      <c r="K25" s="25">
        <v>3272</v>
      </c>
      <c r="L25" s="27">
        <v>3675</v>
      </c>
      <c r="M25" s="21">
        <f t="shared" si="3"/>
        <v>0.89034013605442175</v>
      </c>
      <c r="N25" s="25">
        <v>43535</v>
      </c>
      <c r="O25" s="27">
        <v>43785</v>
      </c>
      <c r="P25" s="21">
        <f t="shared" si="4"/>
        <v>0.9942902820600662</v>
      </c>
    </row>
    <row r="26" spans="1:16" ht="13.4" customHeight="1" x14ac:dyDescent="0.25">
      <c r="A26" s="18" t="s">
        <v>30</v>
      </c>
      <c r="B26" s="19">
        <f>E26+H26+K26+N26</f>
        <v>5088376</v>
      </c>
      <c r="C26" s="19">
        <f>F26+I26+L26+O26</f>
        <v>5395315</v>
      </c>
      <c r="D26" s="20">
        <f t="shared" si="0"/>
        <v>0.94311008717748634</v>
      </c>
      <c r="E26" s="19">
        <f>SUM(E6:E25)</f>
        <v>788568</v>
      </c>
      <c r="F26" s="19">
        <f>SUM(F6:F25)</f>
        <v>921525</v>
      </c>
      <c r="G26" s="20">
        <f t="shared" si="1"/>
        <v>0.85572068039391225</v>
      </c>
      <c r="H26" s="19">
        <f>SUM(H6:H25)</f>
        <v>375377</v>
      </c>
      <c r="I26" s="19">
        <f>SUM(I6:I25)</f>
        <v>385142.5</v>
      </c>
      <c r="J26" s="20">
        <f t="shared" si="2"/>
        <v>0.97464444978157438</v>
      </c>
      <c r="K26" s="19">
        <f>SUM(K6:K25)</f>
        <v>921965</v>
      </c>
      <c r="L26" s="19">
        <f>SUM(L6:L25)</f>
        <v>1100392.5</v>
      </c>
      <c r="M26" s="20">
        <f t="shared" si="3"/>
        <v>0.83785103951544559</v>
      </c>
      <c r="N26" s="19">
        <f>SUM(N6:N25)</f>
        <v>3002466</v>
      </c>
      <c r="O26" s="19">
        <f>SUM(O6:O25)</f>
        <v>2988255</v>
      </c>
      <c r="P26" s="20">
        <f t="shared" si="4"/>
        <v>1.0047556182454309</v>
      </c>
    </row>
    <row r="28" spans="1:16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4"/>
    </row>
    <row r="29" spans="1:16" x14ac:dyDescent="0.25">
      <c r="A29" s="2" t="s">
        <v>50</v>
      </c>
    </row>
    <row r="32" spans="1:16" x14ac:dyDescent="0.25">
      <c r="A32" s="24"/>
    </row>
    <row r="34" spans="3:3" x14ac:dyDescent="0.25">
      <c r="C34" s="4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G40" sqref="G40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6384" width="9.36328125" style="2"/>
  </cols>
  <sheetData>
    <row r="1" spans="1:10" ht="14" x14ac:dyDescent="0.25">
      <c r="A1" s="23" t="str">
        <f>SUBSTITUTE(Ethnicity!A1,"Ethnicity","Gender")</f>
        <v>Access to Primary Care by Prioritised Gender (April 2025)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1" t="s">
        <v>32</v>
      </c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B3" s="1"/>
      <c r="C3" s="1"/>
      <c r="D3" s="1"/>
      <c r="E3" s="1"/>
      <c r="F3" s="1"/>
      <c r="G3" s="1"/>
      <c r="H3" s="1"/>
      <c r="I3" s="1"/>
      <c r="J3" s="1"/>
    </row>
    <row r="4" spans="1:10" ht="13.4" customHeight="1" x14ac:dyDescent="0.25">
      <c r="B4" s="13" t="s">
        <v>1</v>
      </c>
      <c r="C4" s="14"/>
      <c r="D4" s="14"/>
      <c r="E4" s="13" t="s">
        <v>33</v>
      </c>
      <c r="F4" s="14"/>
      <c r="G4" s="14"/>
      <c r="H4" s="13" t="s">
        <v>34</v>
      </c>
      <c r="I4" s="14"/>
      <c r="J4" s="14"/>
    </row>
    <row r="5" spans="1:10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</row>
    <row r="6" spans="1:10" ht="13.4" customHeight="1" x14ac:dyDescent="0.25">
      <c r="A6" s="12" t="s">
        <v>10</v>
      </c>
      <c r="B6" s="25">
        <v>485916</v>
      </c>
      <c r="C6" s="27">
        <v>515900</v>
      </c>
      <c r="D6" s="21">
        <f>IF(B6=0,"",B6/C6)</f>
        <v>0.94188020934289596</v>
      </c>
      <c r="E6" s="26">
        <v>248856</v>
      </c>
      <c r="F6" s="28">
        <v>260795</v>
      </c>
      <c r="G6" s="21">
        <f>IF(E6=0,"",E6/F6)</f>
        <v>0.9542207480971644</v>
      </c>
      <c r="H6" s="26">
        <v>237060</v>
      </c>
      <c r="I6" s="28">
        <v>255105</v>
      </c>
      <c r="J6" s="21">
        <f>IF(H6=0,"",H6/I6)</f>
        <v>0.92926442053272185</v>
      </c>
    </row>
    <row r="7" spans="1:10" ht="13.4" customHeight="1" x14ac:dyDescent="0.25">
      <c r="A7" s="12" t="s">
        <v>11</v>
      </c>
      <c r="B7" s="25">
        <v>264686</v>
      </c>
      <c r="C7" s="27">
        <v>284995</v>
      </c>
      <c r="D7" s="21">
        <f t="shared" ref="D7:D26" si="0">IF(B7=0,"",B7/C7)</f>
        <v>0.92873910068597698</v>
      </c>
      <c r="E7" s="26">
        <v>137116</v>
      </c>
      <c r="F7" s="28">
        <v>144895</v>
      </c>
      <c r="G7" s="21">
        <f t="shared" ref="G7:G26" si="1">IF(E7=0,"",E7/F7)</f>
        <v>0.94631284723420406</v>
      </c>
      <c r="H7" s="26">
        <v>127570</v>
      </c>
      <c r="I7" s="28">
        <v>140100</v>
      </c>
      <c r="J7" s="21">
        <f t="shared" ref="J7:J26" si="2">IF(H7=0,"",H7/I7)</f>
        <v>0.91056388294075663</v>
      </c>
    </row>
    <row r="8" spans="1:10" ht="13.4" customHeight="1" x14ac:dyDescent="0.25">
      <c r="A8" s="12" t="s">
        <v>12</v>
      </c>
      <c r="B8" s="25">
        <v>607518</v>
      </c>
      <c r="C8" s="27">
        <v>634515</v>
      </c>
      <c r="D8" s="21">
        <f t="shared" si="0"/>
        <v>0.95745254249308531</v>
      </c>
      <c r="E8" s="26">
        <v>310927</v>
      </c>
      <c r="F8" s="28">
        <v>312795</v>
      </c>
      <c r="G8" s="21">
        <f t="shared" si="1"/>
        <v>0.9940280375325693</v>
      </c>
      <c r="H8" s="26">
        <v>296591</v>
      </c>
      <c r="I8" s="28">
        <v>321720</v>
      </c>
      <c r="J8" s="21">
        <f t="shared" si="2"/>
        <v>0.92189170707447465</v>
      </c>
    </row>
    <row r="9" spans="1:10" ht="13.4" customHeight="1" x14ac:dyDescent="0.25">
      <c r="A9" s="12" t="s">
        <v>13</v>
      </c>
      <c r="B9" s="25">
        <v>307408</v>
      </c>
      <c r="C9" s="27">
        <v>327385</v>
      </c>
      <c r="D9" s="21">
        <f t="shared" si="0"/>
        <v>0.9389800998824015</v>
      </c>
      <c r="E9" s="26">
        <v>160632</v>
      </c>
      <c r="F9" s="28">
        <v>167985</v>
      </c>
      <c r="G9" s="21">
        <f t="shared" si="1"/>
        <v>0.95622823466380924</v>
      </c>
      <c r="H9" s="26">
        <v>146776</v>
      </c>
      <c r="I9" s="28">
        <v>159400</v>
      </c>
      <c r="J9" s="21">
        <f t="shared" si="2"/>
        <v>0.92080301129234632</v>
      </c>
    </row>
    <row r="10" spans="1:10" ht="13.4" customHeight="1" x14ac:dyDescent="0.25">
      <c r="A10" s="12" t="s">
        <v>14</v>
      </c>
      <c r="B10" s="25">
        <v>621601</v>
      </c>
      <c r="C10" s="27">
        <v>648030</v>
      </c>
      <c r="D10" s="21">
        <f t="shared" si="0"/>
        <v>0.95921639430273287</v>
      </c>
      <c r="E10" s="26">
        <v>314913</v>
      </c>
      <c r="F10" s="28">
        <v>324675</v>
      </c>
      <c r="G10" s="21">
        <f t="shared" si="1"/>
        <v>0.9699330099330099</v>
      </c>
      <c r="H10" s="26">
        <v>306688</v>
      </c>
      <c r="I10" s="28">
        <v>323355</v>
      </c>
      <c r="J10" s="21">
        <f t="shared" si="2"/>
        <v>0.94845603129687184</v>
      </c>
    </row>
    <row r="11" spans="1:10" ht="13.4" customHeight="1" x14ac:dyDescent="0.25">
      <c r="A11" s="12" t="s">
        <v>15</v>
      </c>
      <c r="B11" s="25">
        <v>171698</v>
      </c>
      <c r="C11" s="27">
        <v>186365</v>
      </c>
      <c r="D11" s="21">
        <f t="shared" si="0"/>
        <v>0.92129960024682744</v>
      </c>
      <c r="E11" s="26">
        <v>89583</v>
      </c>
      <c r="F11" s="28">
        <v>94625</v>
      </c>
      <c r="G11" s="21">
        <f t="shared" si="1"/>
        <v>0.94671598414795244</v>
      </c>
      <c r="H11" s="26">
        <v>82115</v>
      </c>
      <c r="I11" s="28">
        <v>91740</v>
      </c>
      <c r="J11" s="21">
        <f t="shared" si="2"/>
        <v>0.89508393285371701</v>
      </c>
    </row>
    <row r="12" spans="1:10" ht="13.4" customHeight="1" x14ac:dyDescent="0.25">
      <c r="A12" s="12" t="s">
        <v>16</v>
      </c>
      <c r="B12" s="25">
        <v>154645</v>
      </c>
      <c r="C12" s="27">
        <v>165265</v>
      </c>
      <c r="D12" s="21">
        <f t="shared" si="0"/>
        <v>0.93573956978186545</v>
      </c>
      <c r="E12" s="26">
        <v>79315</v>
      </c>
      <c r="F12" s="28">
        <v>82975</v>
      </c>
      <c r="G12" s="21">
        <f t="shared" si="1"/>
        <v>0.95589032841217236</v>
      </c>
      <c r="H12" s="26">
        <v>75330</v>
      </c>
      <c r="I12" s="28">
        <v>82290</v>
      </c>
      <c r="J12" s="21">
        <f t="shared" si="2"/>
        <v>0.91542107181917609</v>
      </c>
    </row>
    <row r="13" spans="1:10" ht="13.4" customHeight="1" x14ac:dyDescent="0.25">
      <c r="A13" s="12" t="s">
        <v>17</v>
      </c>
      <c r="B13" s="25">
        <v>112309</v>
      </c>
      <c r="C13" s="27">
        <v>121775</v>
      </c>
      <c r="D13" s="21">
        <f t="shared" si="0"/>
        <v>0.92226647505645654</v>
      </c>
      <c r="E13" s="26">
        <v>57824</v>
      </c>
      <c r="F13" s="28">
        <v>61285</v>
      </c>
      <c r="G13" s="21">
        <f t="shared" si="1"/>
        <v>0.94352614832340709</v>
      </c>
      <c r="H13" s="26">
        <v>54485</v>
      </c>
      <c r="I13" s="28">
        <v>60490</v>
      </c>
      <c r="J13" s="21">
        <f t="shared" si="2"/>
        <v>0.90072739295751358</v>
      </c>
    </row>
    <row r="14" spans="1:10" ht="13.4" customHeight="1" x14ac:dyDescent="0.25">
      <c r="A14" s="12" t="s">
        <v>18</v>
      </c>
      <c r="B14" s="25">
        <v>180781</v>
      </c>
      <c r="C14" s="27">
        <v>196080</v>
      </c>
      <c r="D14" s="21">
        <f t="shared" si="0"/>
        <v>0.92197572419420648</v>
      </c>
      <c r="E14" s="26">
        <v>94289</v>
      </c>
      <c r="F14" s="28">
        <v>99295</v>
      </c>
      <c r="G14" s="21">
        <f t="shared" si="1"/>
        <v>0.94958457122715145</v>
      </c>
      <c r="H14" s="26">
        <v>86492</v>
      </c>
      <c r="I14" s="28">
        <v>96785</v>
      </c>
      <c r="J14" s="21">
        <f t="shared" si="2"/>
        <v>0.89365087565221879</v>
      </c>
    </row>
    <row r="15" spans="1:10" ht="13.4" customHeight="1" x14ac:dyDescent="0.25">
      <c r="A15" s="12" t="s">
        <v>19</v>
      </c>
      <c r="B15" s="25">
        <v>159141</v>
      </c>
      <c r="C15" s="27">
        <v>168570</v>
      </c>
      <c r="D15" s="21">
        <f t="shared" si="0"/>
        <v>0.94406478021000173</v>
      </c>
      <c r="E15" s="26">
        <v>81535</v>
      </c>
      <c r="F15" s="28">
        <v>84360</v>
      </c>
      <c r="G15" s="21">
        <f t="shared" si="1"/>
        <v>0.96651256519677575</v>
      </c>
      <c r="H15" s="26">
        <v>77606</v>
      </c>
      <c r="I15" s="28">
        <v>84210</v>
      </c>
      <c r="J15" s="21">
        <f t="shared" si="2"/>
        <v>0.92157700985631164</v>
      </c>
    </row>
    <row r="16" spans="1:10" ht="13.4" customHeight="1" x14ac:dyDescent="0.25">
      <c r="A16" s="12" t="s">
        <v>20</v>
      </c>
      <c r="B16" s="25">
        <v>195933</v>
      </c>
      <c r="C16" s="27">
        <v>207050</v>
      </c>
      <c r="D16" s="21">
        <f t="shared" si="0"/>
        <v>0.94630765515575943</v>
      </c>
      <c r="E16" s="26">
        <v>100293</v>
      </c>
      <c r="F16" s="28">
        <v>103340</v>
      </c>
      <c r="G16" s="21">
        <f t="shared" si="1"/>
        <v>0.97051480549641955</v>
      </c>
      <c r="H16" s="26">
        <v>95640</v>
      </c>
      <c r="I16" s="28">
        <v>103710</v>
      </c>
      <c r="J16" s="21">
        <f t="shared" si="2"/>
        <v>0.92218686722591847</v>
      </c>
    </row>
    <row r="17" spans="1:13" ht="13.4" customHeight="1" x14ac:dyDescent="0.25">
      <c r="A17" s="12" t="s">
        <v>21</v>
      </c>
      <c r="B17" s="25">
        <v>61811</v>
      </c>
      <c r="C17" s="27">
        <v>65250</v>
      </c>
      <c r="D17" s="21">
        <f t="shared" si="0"/>
        <v>0.94729501915708814</v>
      </c>
      <c r="E17" s="26">
        <v>31089</v>
      </c>
      <c r="F17" s="28">
        <v>32550</v>
      </c>
      <c r="G17" s="21">
        <f t="shared" si="1"/>
        <v>0.95511520737327193</v>
      </c>
      <c r="H17" s="26">
        <v>30722</v>
      </c>
      <c r="I17" s="28">
        <v>32700</v>
      </c>
      <c r="J17" s="21">
        <f t="shared" si="2"/>
        <v>0.9395107033639144</v>
      </c>
    </row>
    <row r="18" spans="1:13" ht="13.4" customHeight="1" x14ac:dyDescent="0.25">
      <c r="A18" s="12" t="s">
        <v>22</v>
      </c>
      <c r="B18" s="25">
        <v>345809</v>
      </c>
      <c r="C18" s="27">
        <v>369980</v>
      </c>
      <c r="D18" s="21">
        <f t="shared" si="0"/>
        <v>0.93466944159143739</v>
      </c>
      <c r="E18" s="26">
        <v>176765</v>
      </c>
      <c r="F18" s="28">
        <v>184300</v>
      </c>
      <c r="G18" s="21">
        <f t="shared" si="1"/>
        <v>0.95911557243624523</v>
      </c>
      <c r="H18" s="26">
        <v>169044</v>
      </c>
      <c r="I18" s="28">
        <v>185680</v>
      </c>
      <c r="J18" s="21">
        <f t="shared" si="2"/>
        <v>0.91040499784575613</v>
      </c>
    </row>
    <row r="19" spans="1:13" ht="13.4" customHeight="1" x14ac:dyDescent="0.25">
      <c r="A19" s="12" t="s">
        <v>23</v>
      </c>
      <c r="B19" s="25">
        <v>49651</v>
      </c>
      <c r="C19" s="27">
        <v>54072.5</v>
      </c>
      <c r="D19" s="21">
        <f t="shared" si="0"/>
        <v>0.91823015395996122</v>
      </c>
      <c r="E19" s="26">
        <v>25319</v>
      </c>
      <c r="F19" s="28">
        <v>27227.5</v>
      </c>
      <c r="G19" s="21">
        <f t="shared" si="1"/>
        <v>0.92990542649894403</v>
      </c>
      <c r="H19" s="26">
        <v>24332</v>
      </c>
      <c r="I19" s="28">
        <v>26845</v>
      </c>
      <c r="J19" s="21">
        <f t="shared" si="2"/>
        <v>0.9063885267275098</v>
      </c>
    </row>
    <row r="20" spans="1:13" ht="13.4" customHeight="1" x14ac:dyDescent="0.25">
      <c r="A20" s="12" t="s">
        <v>24</v>
      </c>
      <c r="B20" s="25">
        <v>123634</v>
      </c>
      <c r="C20" s="27">
        <v>131845</v>
      </c>
      <c r="D20" s="21">
        <f t="shared" si="0"/>
        <v>0.93772232545792411</v>
      </c>
      <c r="E20" s="26">
        <v>63466</v>
      </c>
      <c r="F20" s="28">
        <v>66025</v>
      </c>
      <c r="G20" s="21">
        <f t="shared" si="1"/>
        <v>0.9612419538053768</v>
      </c>
      <c r="H20" s="26">
        <v>60168</v>
      </c>
      <c r="I20" s="28">
        <v>65820</v>
      </c>
      <c r="J20" s="21">
        <f t="shared" si="2"/>
        <v>0.91412944393801276</v>
      </c>
    </row>
    <row r="21" spans="1:13" ht="13.4" customHeight="1" x14ac:dyDescent="0.25">
      <c r="A21" s="12" t="s">
        <v>25</v>
      </c>
      <c r="B21" s="25">
        <v>443378</v>
      </c>
      <c r="C21" s="27">
        <v>477675</v>
      </c>
      <c r="D21" s="21">
        <f t="shared" si="0"/>
        <v>0.92820013607578378</v>
      </c>
      <c r="E21" s="26">
        <v>227179</v>
      </c>
      <c r="F21" s="28">
        <v>238850</v>
      </c>
      <c r="G21" s="21">
        <f t="shared" si="1"/>
        <v>0.95113669667155121</v>
      </c>
      <c r="H21" s="26">
        <v>216199</v>
      </c>
      <c r="I21" s="28">
        <v>238825</v>
      </c>
      <c r="J21" s="21">
        <f t="shared" si="2"/>
        <v>0.90526117450015697</v>
      </c>
    </row>
    <row r="22" spans="1:13" ht="13.4" customHeight="1" x14ac:dyDescent="0.25">
      <c r="A22" s="12" t="s">
        <v>26</v>
      </c>
      <c r="B22" s="25">
        <v>49932</v>
      </c>
      <c r="C22" s="27">
        <v>52210</v>
      </c>
      <c r="D22" s="21">
        <f t="shared" si="0"/>
        <v>0.95636851177935256</v>
      </c>
      <c r="E22" s="26">
        <v>25741</v>
      </c>
      <c r="F22" s="28">
        <v>26300</v>
      </c>
      <c r="G22" s="21">
        <f t="shared" si="1"/>
        <v>0.97874524714828892</v>
      </c>
      <c r="H22" s="26">
        <v>24191</v>
      </c>
      <c r="I22" s="28">
        <v>25910</v>
      </c>
      <c r="J22" s="21">
        <f t="shared" si="2"/>
        <v>0.93365495947510613</v>
      </c>
    </row>
    <row r="23" spans="1:13" ht="13.4" customHeight="1" x14ac:dyDescent="0.25">
      <c r="A23" s="12" t="s">
        <v>27</v>
      </c>
      <c r="B23" s="25">
        <v>652456</v>
      </c>
      <c r="C23" s="27">
        <v>682940</v>
      </c>
      <c r="D23" s="21">
        <f t="shared" si="0"/>
        <v>0.95536357513105108</v>
      </c>
      <c r="E23" s="26">
        <v>336369</v>
      </c>
      <c r="F23" s="28">
        <v>344935</v>
      </c>
      <c r="G23" s="21">
        <f t="shared" si="1"/>
        <v>0.97516633568643363</v>
      </c>
      <c r="H23" s="26">
        <v>316087</v>
      </c>
      <c r="I23" s="28">
        <v>338005</v>
      </c>
      <c r="J23" s="21">
        <f t="shared" si="2"/>
        <v>0.9351548054022869</v>
      </c>
    </row>
    <row r="24" spans="1:13" ht="13.4" customHeight="1" x14ac:dyDescent="0.25">
      <c r="A24" s="12" t="s">
        <v>28</v>
      </c>
      <c r="B24" s="25">
        <v>32923</v>
      </c>
      <c r="C24" s="27">
        <v>34717.5</v>
      </c>
      <c r="D24" s="21">
        <f t="shared" si="0"/>
        <v>0.94831137034636714</v>
      </c>
      <c r="E24" s="26">
        <v>16195</v>
      </c>
      <c r="F24" s="28">
        <v>16912.5</v>
      </c>
      <c r="G24" s="21">
        <f t="shared" si="1"/>
        <v>0.95757575757575752</v>
      </c>
      <c r="H24" s="26">
        <v>16728</v>
      </c>
      <c r="I24" s="28">
        <v>17805</v>
      </c>
      <c r="J24" s="21">
        <f t="shared" si="2"/>
        <v>0.93951137320977252</v>
      </c>
    </row>
    <row r="25" spans="1:13" ht="13.4" customHeight="1" x14ac:dyDescent="0.25">
      <c r="A25" s="12" t="s">
        <v>29</v>
      </c>
      <c r="B25" s="25">
        <v>67146</v>
      </c>
      <c r="C25" s="27">
        <v>70695</v>
      </c>
      <c r="D25" s="21">
        <f t="shared" si="0"/>
        <v>0.94979842987481433</v>
      </c>
      <c r="E25" s="26">
        <v>34652</v>
      </c>
      <c r="F25" s="28">
        <v>35630</v>
      </c>
      <c r="G25" s="21">
        <f t="shared" si="1"/>
        <v>0.97255122088127977</v>
      </c>
      <c r="H25" s="26">
        <v>32494</v>
      </c>
      <c r="I25" s="28">
        <v>35065</v>
      </c>
      <c r="J25" s="21">
        <f t="shared" si="2"/>
        <v>0.92667902466847285</v>
      </c>
    </row>
    <row r="26" spans="1:13" ht="13.4" customHeight="1" x14ac:dyDescent="0.25">
      <c r="A26" s="18" t="s">
        <v>30</v>
      </c>
      <c r="B26" s="19">
        <f>SUM(B6:B25)</f>
        <v>5088376</v>
      </c>
      <c r="C26" s="19">
        <f>SUM(C6:C25)</f>
        <v>5395315</v>
      </c>
      <c r="D26" s="20">
        <f t="shared" si="0"/>
        <v>0.94311008717748634</v>
      </c>
      <c r="E26" s="19">
        <f>SUM(E6:E25)</f>
        <v>2612058</v>
      </c>
      <c r="F26" s="19">
        <f>SUM(F6:F25)</f>
        <v>2709755</v>
      </c>
      <c r="G26" s="20">
        <f t="shared" si="1"/>
        <v>0.96394618701690749</v>
      </c>
      <c r="H26" s="19">
        <f>SUM(H6:H25)</f>
        <v>2476318</v>
      </c>
      <c r="I26" s="19">
        <f>SUM(I6:I25)</f>
        <v>2685560</v>
      </c>
      <c r="J26" s="20">
        <f t="shared" si="2"/>
        <v>0.9220862687856537</v>
      </c>
    </row>
    <row r="28" spans="1:13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</row>
    <row r="29" spans="1:13" x14ac:dyDescent="0.25">
      <c r="A29" s="2" t="s">
        <v>50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B26" sqref="B26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4" width="12.08984375" style="2" bestFit="1" customWidth="1"/>
    <col min="15" max="15" width="14" style="2" bestFit="1" customWidth="1"/>
    <col min="16" max="16" width="9.453125" style="2" customWidth="1"/>
    <col min="17" max="17" width="12.08984375" style="2" bestFit="1" customWidth="1"/>
    <col min="18" max="18" width="14" style="2" bestFit="1" customWidth="1"/>
    <col min="19" max="19" width="9.453125" style="2" customWidth="1"/>
    <col min="20" max="20" width="12.08984375" style="2" bestFit="1" customWidth="1"/>
    <col min="21" max="21" width="14" style="2" bestFit="1" customWidth="1"/>
    <col min="22" max="22" width="9.453125" style="2" customWidth="1"/>
    <col min="23" max="16384" width="9.36328125" style="2"/>
  </cols>
  <sheetData>
    <row r="1" spans="1:22" ht="14" x14ac:dyDescent="0.25">
      <c r="A1" s="23" t="str">
        <f>SUBSTITUTE(Ethnicity!A1,"Ethnicity","Age Group")</f>
        <v>Access to Primary Care by Prioritised Age Group (April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11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3.4" customHeight="1" x14ac:dyDescent="0.25">
      <c r="B4" s="13" t="s">
        <v>1</v>
      </c>
      <c r="C4" s="14"/>
      <c r="D4" s="14"/>
      <c r="E4" s="13" t="s">
        <v>36</v>
      </c>
      <c r="F4" s="14"/>
      <c r="G4" s="14"/>
      <c r="H4" s="13" t="s">
        <v>37</v>
      </c>
      <c r="I4" s="14"/>
      <c r="J4" s="14"/>
      <c r="K4" s="13" t="s">
        <v>38</v>
      </c>
      <c r="L4" s="14"/>
      <c r="M4" s="14"/>
      <c r="N4" s="13" t="s">
        <v>39</v>
      </c>
      <c r="O4" s="14"/>
      <c r="P4" s="14"/>
      <c r="Q4" s="13" t="s">
        <v>40</v>
      </c>
      <c r="R4" s="14"/>
      <c r="S4" s="14"/>
      <c r="T4" s="13" t="s">
        <v>41</v>
      </c>
      <c r="U4" s="14"/>
      <c r="V4" s="14"/>
    </row>
    <row r="5" spans="1:22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  <c r="T5" s="16" t="s">
        <v>7</v>
      </c>
      <c r="U5" s="16" t="s">
        <v>8</v>
      </c>
      <c r="V5" s="17" t="s">
        <v>9</v>
      </c>
    </row>
    <row r="6" spans="1:22" ht="13.4" customHeight="1" x14ac:dyDescent="0.25">
      <c r="A6" s="12" t="s">
        <v>10</v>
      </c>
      <c r="B6" s="25">
        <v>485916</v>
      </c>
      <c r="C6" s="27">
        <v>515900</v>
      </c>
      <c r="D6" s="21">
        <f>IF(B6=0,"",B6/C6)</f>
        <v>0.94188020934289596</v>
      </c>
      <c r="E6" s="25">
        <v>24194</v>
      </c>
      <c r="F6" s="28">
        <v>24500</v>
      </c>
      <c r="G6" s="21">
        <f>IF(E6=0,"",E6/F6)</f>
        <v>0.9875102040816327</v>
      </c>
      <c r="H6" s="25">
        <v>54310</v>
      </c>
      <c r="I6" s="28">
        <v>51950</v>
      </c>
      <c r="J6" s="21">
        <f>IF(H6=0,"",H6/I6)</f>
        <v>1.0454282964388835</v>
      </c>
      <c r="K6" s="25">
        <v>58236</v>
      </c>
      <c r="L6" s="26">
        <v>73050</v>
      </c>
      <c r="M6" s="21">
        <f>IF(K6=0,"",K6/L6)</f>
        <v>0.79720739219712522</v>
      </c>
      <c r="N6" s="25">
        <v>160968</v>
      </c>
      <c r="O6" s="26">
        <v>175000</v>
      </c>
      <c r="P6" s="21">
        <f>IF(N6=0,"",N6/O6)</f>
        <v>0.91981714285714289</v>
      </c>
      <c r="Q6" s="25">
        <v>117347</v>
      </c>
      <c r="R6" s="28">
        <v>119300</v>
      </c>
      <c r="S6" s="21">
        <f>IF(Q6=0,"",Q6/R6)</f>
        <v>0.98362950544844929</v>
      </c>
      <c r="T6" s="25">
        <v>70861</v>
      </c>
      <c r="U6" s="28">
        <v>72100</v>
      </c>
      <c r="V6" s="21">
        <f>IF(T6=0,"",T6/U6)</f>
        <v>0.98281553398058252</v>
      </c>
    </row>
    <row r="7" spans="1:22" ht="13.4" customHeight="1" x14ac:dyDescent="0.25">
      <c r="A7" s="12" t="s">
        <v>11</v>
      </c>
      <c r="B7" s="25">
        <v>264686</v>
      </c>
      <c r="C7" s="27">
        <v>284995</v>
      </c>
      <c r="D7" s="21">
        <f t="shared" ref="D7:D26" si="0">IF(B7=0,"",B7/C7)</f>
        <v>0.92873910068597698</v>
      </c>
      <c r="E7" s="25">
        <v>16015</v>
      </c>
      <c r="F7" s="28">
        <v>17080</v>
      </c>
      <c r="G7" s="21">
        <f t="shared" ref="G7:G26" si="1">IF(E7=0,"",E7/F7)</f>
        <v>0.93764637002341922</v>
      </c>
      <c r="H7" s="25">
        <v>35466</v>
      </c>
      <c r="I7" s="28">
        <v>36840</v>
      </c>
      <c r="J7" s="21">
        <f t="shared" ref="J7:J26" si="2">IF(H7=0,"",H7/I7)</f>
        <v>0.9627035830618893</v>
      </c>
      <c r="K7" s="25">
        <v>28435</v>
      </c>
      <c r="L7" s="26">
        <v>31450</v>
      </c>
      <c r="M7" s="21">
        <f t="shared" ref="M7:M26" si="3">IF(K7=0,"",K7/L7)</f>
        <v>0.90413354531001588</v>
      </c>
      <c r="N7" s="25">
        <v>64685</v>
      </c>
      <c r="O7" s="26">
        <v>71400</v>
      </c>
      <c r="P7" s="21">
        <f t="shared" ref="P7:P26" si="4">IF(N7=0,"",N7/O7)</f>
        <v>0.90595238095238095</v>
      </c>
      <c r="Q7" s="25">
        <v>63493</v>
      </c>
      <c r="R7" s="28">
        <v>69075</v>
      </c>
      <c r="S7" s="21">
        <f t="shared" ref="S7:S26" si="5">IF(Q7=0,"",Q7/R7)</f>
        <v>0.91918928700687663</v>
      </c>
      <c r="T7" s="25">
        <v>56592</v>
      </c>
      <c r="U7" s="28">
        <v>59150</v>
      </c>
      <c r="V7" s="21">
        <f t="shared" ref="V7:V26" si="6">IF(T7=0,"",T7/U7)</f>
        <v>0.9567540152155537</v>
      </c>
    </row>
    <row r="8" spans="1:22" ht="13.4" customHeight="1" x14ac:dyDescent="0.25">
      <c r="A8" s="12" t="s">
        <v>12</v>
      </c>
      <c r="B8" s="25">
        <v>607518</v>
      </c>
      <c r="C8" s="27">
        <v>634515</v>
      </c>
      <c r="D8" s="21">
        <f t="shared" si="0"/>
        <v>0.95745254249308531</v>
      </c>
      <c r="E8" s="25">
        <v>34027</v>
      </c>
      <c r="F8" s="28">
        <v>34370</v>
      </c>
      <c r="G8" s="21">
        <f t="shared" si="1"/>
        <v>0.99002036659877801</v>
      </c>
      <c r="H8" s="25">
        <v>72369</v>
      </c>
      <c r="I8" s="28">
        <v>71770</v>
      </c>
      <c r="J8" s="21">
        <f t="shared" si="2"/>
        <v>1.0083461056151595</v>
      </c>
      <c r="K8" s="25">
        <v>75731</v>
      </c>
      <c r="L8" s="26">
        <v>82775</v>
      </c>
      <c r="M8" s="21">
        <f t="shared" si="3"/>
        <v>0.91490184234370275</v>
      </c>
      <c r="N8" s="25">
        <v>168613</v>
      </c>
      <c r="O8" s="26">
        <v>182300</v>
      </c>
      <c r="P8" s="21">
        <f t="shared" si="4"/>
        <v>0.92492046077893586</v>
      </c>
      <c r="Q8" s="25">
        <v>148871</v>
      </c>
      <c r="R8" s="28">
        <v>155925</v>
      </c>
      <c r="S8" s="21">
        <f t="shared" si="5"/>
        <v>0.95476030142696811</v>
      </c>
      <c r="T8" s="25">
        <v>107907</v>
      </c>
      <c r="U8" s="28">
        <v>107375</v>
      </c>
      <c r="V8" s="21">
        <f t="shared" si="6"/>
        <v>1.004954598370198</v>
      </c>
    </row>
    <row r="9" spans="1:22" ht="13.4" customHeight="1" x14ac:dyDescent="0.25">
      <c r="A9" s="12" t="s">
        <v>13</v>
      </c>
      <c r="B9" s="25">
        <v>307408</v>
      </c>
      <c r="C9" s="27">
        <v>327385</v>
      </c>
      <c r="D9" s="21">
        <f t="shared" si="0"/>
        <v>0.9389800998824015</v>
      </c>
      <c r="E9" s="25">
        <v>14276</v>
      </c>
      <c r="F9" s="28">
        <v>15530</v>
      </c>
      <c r="G9" s="21">
        <f t="shared" si="1"/>
        <v>0.91925305859626527</v>
      </c>
      <c r="H9" s="25">
        <v>34740</v>
      </c>
      <c r="I9" s="28">
        <v>34305</v>
      </c>
      <c r="J9" s="21">
        <f t="shared" si="2"/>
        <v>1.0126803672933975</v>
      </c>
      <c r="K9" s="25">
        <v>42007</v>
      </c>
      <c r="L9" s="26">
        <v>50450</v>
      </c>
      <c r="M9" s="21">
        <f t="shared" si="3"/>
        <v>0.83264618434093163</v>
      </c>
      <c r="N9" s="25">
        <v>91205</v>
      </c>
      <c r="O9" s="26">
        <v>97550</v>
      </c>
      <c r="P9" s="21">
        <f t="shared" si="4"/>
        <v>0.93495643259866734</v>
      </c>
      <c r="Q9" s="25">
        <v>77275</v>
      </c>
      <c r="R9" s="28">
        <v>80350</v>
      </c>
      <c r="S9" s="21">
        <f t="shared" si="5"/>
        <v>0.96172993154947106</v>
      </c>
      <c r="T9" s="25">
        <v>47905</v>
      </c>
      <c r="U9" s="28">
        <v>49200</v>
      </c>
      <c r="V9" s="21">
        <f t="shared" si="6"/>
        <v>0.97367886178861784</v>
      </c>
    </row>
    <row r="10" spans="1:22" ht="13.4" customHeight="1" x14ac:dyDescent="0.25">
      <c r="A10" s="12" t="s">
        <v>14</v>
      </c>
      <c r="B10" s="25">
        <v>621601</v>
      </c>
      <c r="C10" s="27">
        <v>648030</v>
      </c>
      <c r="D10" s="21">
        <f t="shared" si="0"/>
        <v>0.95921639430273287</v>
      </c>
      <c r="E10" s="25">
        <v>43903</v>
      </c>
      <c r="F10" s="28">
        <v>45555</v>
      </c>
      <c r="G10" s="21">
        <f t="shared" si="1"/>
        <v>0.9637361431236966</v>
      </c>
      <c r="H10" s="25">
        <v>91400</v>
      </c>
      <c r="I10" s="28">
        <v>93975</v>
      </c>
      <c r="J10" s="21">
        <f t="shared" si="2"/>
        <v>0.97259909550412349</v>
      </c>
      <c r="K10" s="25">
        <v>79540</v>
      </c>
      <c r="L10" s="26">
        <v>90750</v>
      </c>
      <c r="M10" s="21">
        <f t="shared" si="3"/>
        <v>0.87647382920110195</v>
      </c>
      <c r="N10" s="25">
        <v>189315</v>
      </c>
      <c r="O10" s="26">
        <v>191200</v>
      </c>
      <c r="P10" s="21">
        <f t="shared" si="4"/>
        <v>0.99014121338912131</v>
      </c>
      <c r="Q10" s="25">
        <v>138467</v>
      </c>
      <c r="R10" s="28">
        <v>146300</v>
      </c>
      <c r="S10" s="21">
        <f t="shared" si="5"/>
        <v>0.94645933014354067</v>
      </c>
      <c r="T10" s="25">
        <v>78976</v>
      </c>
      <c r="U10" s="28">
        <v>80250</v>
      </c>
      <c r="V10" s="21">
        <f t="shared" si="6"/>
        <v>0.98412461059190026</v>
      </c>
    </row>
    <row r="11" spans="1:22" ht="13.4" customHeight="1" x14ac:dyDescent="0.25">
      <c r="A11" s="12" t="s">
        <v>15</v>
      </c>
      <c r="B11" s="25">
        <v>171698</v>
      </c>
      <c r="C11" s="27">
        <v>186365</v>
      </c>
      <c r="D11" s="21">
        <f t="shared" si="0"/>
        <v>0.92129960024682744</v>
      </c>
      <c r="E11" s="25">
        <v>10046</v>
      </c>
      <c r="F11" s="28">
        <v>10975</v>
      </c>
      <c r="G11" s="21">
        <f t="shared" si="1"/>
        <v>0.91535307517084286</v>
      </c>
      <c r="H11" s="25">
        <v>23178</v>
      </c>
      <c r="I11" s="28">
        <v>24240</v>
      </c>
      <c r="J11" s="21">
        <f t="shared" si="2"/>
        <v>0.95618811881188115</v>
      </c>
      <c r="K11" s="25">
        <v>19806</v>
      </c>
      <c r="L11" s="26">
        <v>21885</v>
      </c>
      <c r="M11" s="21">
        <f t="shared" si="3"/>
        <v>0.90500342700479786</v>
      </c>
      <c r="N11" s="25">
        <v>40133</v>
      </c>
      <c r="O11" s="26">
        <v>45980</v>
      </c>
      <c r="P11" s="21">
        <f t="shared" si="4"/>
        <v>0.87283601565898217</v>
      </c>
      <c r="Q11" s="25">
        <v>42865</v>
      </c>
      <c r="R11" s="28">
        <v>46440</v>
      </c>
      <c r="S11" s="21">
        <f t="shared" si="5"/>
        <v>0.92301894918173988</v>
      </c>
      <c r="T11" s="25">
        <v>35670</v>
      </c>
      <c r="U11" s="28">
        <v>36845</v>
      </c>
      <c r="V11" s="21">
        <f t="shared" si="6"/>
        <v>0.96810964852761572</v>
      </c>
    </row>
    <row r="12" spans="1:22" ht="13.4" customHeight="1" x14ac:dyDescent="0.25">
      <c r="A12" s="12" t="s">
        <v>16</v>
      </c>
      <c r="B12" s="25">
        <v>154645</v>
      </c>
      <c r="C12" s="27">
        <v>165265</v>
      </c>
      <c r="D12" s="21">
        <f t="shared" si="0"/>
        <v>0.93573956978186545</v>
      </c>
      <c r="E12" s="25">
        <v>9569</v>
      </c>
      <c r="F12" s="28">
        <v>10035</v>
      </c>
      <c r="G12" s="21">
        <f t="shared" si="1"/>
        <v>0.95356253114100653</v>
      </c>
      <c r="H12" s="25">
        <v>20123</v>
      </c>
      <c r="I12" s="28">
        <v>20105</v>
      </c>
      <c r="J12" s="21">
        <f t="shared" si="2"/>
        <v>1.0008952996766973</v>
      </c>
      <c r="K12" s="25">
        <v>17396</v>
      </c>
      <c r="L12" s="26">
        <v>19625</v>
      </c>
      <c r="M12" s="21">
        <f t="shared" si="3"/>
        <v>0.88642038216560515</v>
      </c>
      <c r="N12" s="25">
        <v>44560</v>
      </c>
      <c r="O12" s="26">
        <v>48800</v>
      </c>
      <c r="P12" s="21">
        <f t="shared" si="4"/>
        <v>0.91311475409836063</v>
      </c>
      <c r="Q12" s="25">
        <v>38017</v>
      </c>
      <c r="R12" s="28">
        <v>40850</v>
      </c>
      <c r="S12" s="21">
        <f t="shared" si="5"/>
        <v>0.93064871481028155</v>
      </c>
      <c r="T12" s="25">
        <v>24980</v>
      </c>
      <c r="U12" s="28">
        <v>25850</v>
      </c>
      <c r="V12" s="21">
        <f t="shared" si="6"/>
        <v>0.96634429400386845</v>
      </c>
    </row>
    <row r="13" spans="1:22" ht="13.4" customHeight="1" x14ac:dyDescent="0.25">
      <c r="A13" s="12" t="s">
        <v>17</v>
      </c>
      <c r="B13" s="25">
        <v>112309</v>
      </c>
      <c r="C13" s="27">
        <v>121775</v>
      </c>
      <c r="D13" s="21">
        <f t="shared" si="0"/>
        <v>0.92226647505645654</v>
      </c>
      <c r="E13" s="25">
        <v>7226</v>
      </c>
      <c r="F13" s="28">
        <v>7760</v>
      </c>
      <c r="G13" s="21">
        <f t="shared" si="1"/>
        <v>0.9311855670103093</v>
      </c>
      <c r="H13" s="25">
        <v>15566</v>
      </c>
      <c r="I13" s="28">
        <v>16380</v>
      </c>
      <c r="J13" s="21">
        <f t="shared" si="2"/>
        <v>0.95030525030525026</v>
      </c>
      <c r="K13" s="25">
        <v>13003</v>
      </c>
      <c r="L13" s="26">
        <v>15040</v>
      </c>
      <c r="M13" s="21">
        <f t="shared" si="3"/>
        <v>0.86456117021276591</v>
      </c>
      <c r="N13" s="25">
        <v>27710</v>
      </c>
      <c r="O13" s="26">
        <v>30935</v>
      </c>
      <c r="P13" s="21">
        <f t="shared" si="4"/>
        <v>0.89574915144658152</v>
      </c>
      <c r="Q13" s="25">
        <v>27777</v>
      </c>
      <c r="R13" s="28">
        <v>29765</v>
      </c>
      <c r="S13" s="21">
        <f t="shared" si="5"/>
        <v>0.93321014614480091</v>
      </c>
      <c r="T13" s="25">
        <v>21027</v>
      </c>
      <c r="U13" s="28">
        <v>21895</v>
      </c>
      <c r="V13" s="21">
        <f t="shared" si="6"/>
        <v>0.96035624571820055</v>
      </c>
    </row>
    <row r="14" spans="1:22" ht="13.4" customHeight="1" x14ac:dyDescent="0.25">
      <c r="A14" s="12" t="s">
        <v>18</v>
      </c>
      <c r="B14" s="25">
        <v>180781</v>
      </c>
      <c r="C14" s="27">
        <v>196080</v>
      </c>
      <c r="D14" s="21">
        <f t="shared" si="0"/>
        <v>0.92197572419420648</v>
      </c>
      <c r="E14" s="25">
        <v>10882</v>
      </c>
      <c r="F14" s="28">
        <v>11475</v>
      </c>
      <c r="G14" s="21">
        <f t="shared" si="1"/>
        <v>0.94832244008714595</v>
      </c>
      <c r="H14" s="25">
        <v>23898</v>
      </c>
      <c r="I14" s="28">
        <v>24745</v>
      </c>
      <c r="J14" s="21">
        <f t="shared" si="2"/>
        <v>0.96577086280056579</v>
      </c>
      <c r="K14" s="25">
        <v>21537</v>
      </c>
      <c r="L14" s="26">
        <v>25520</v>
      </c>
      <c r="M14" s="21">
        <f t="shared" si="3"/>
        <v>0.8439263322884013</v>
      </c>
      <c r="N14" s="25">
        <v>43765</v>
      </c>
      <c r="O14" s="26">
        <v>49540</v>
      </c>
      <c r="P14" s="21">
        <f t="shared" si="4"/>
        <v>0.8834275333064191</v>
      </c>
      <c r="Q14" s="25">
        <v>43445</v>
      </c>
      <c r="R14" s="28">
        <v>46640</v>
      </c>
      <c r="S14" s="21">
        <f t="shared" si="5"/>
        <v>0.93149656946826753</v>
      </c>
      <c r="T14" s="25">
        <v>37254</v>
      </c>
      <c r="U14" s="28">
        <v>38160</v>
      </c>
      <c r="V14" s="21">
        <f t="shared" si="6"/>
        <v>0.9762578616352201</v>
      </c>
    </row>
    <row r="15" spans="1:22" ht="13.4" customHeight="1" x14ac:dyDescent="0.25">
      <c r="A15" s="12" t="s">
        <v>19</v>
      </c>
      <c r="B15" s="25">
        <v>159141</v>
      </c>
      <c r="C15" s="27">
        <v>168570</v>
      </c>
      <c r="D15" s="21">
        <f t="shared" si="0"/>
        <v>0.94406478021000173</v>
      </c>
      <c r="E15" s="25">
        <v>7256</v>
      </c>
      <c r="F15" s="28">
        <v>7655</v>
      </c>
      <c r="G15" s="21">
        <f t="shared" si="1"/>
        <v>0.94787720444154144</v>
      </c>
      <c r="H15" s="25">
        <v>18530</v>
      </c>
      <c r="I15" s="28">
        <v>18560</v>
      </c>
      <c r="J15" s="21">
        <f t="shared" si="2"/>
        <v>0.99838362068965514</v>
      </c>
      <c r="K15" s="25">
        <v>15873</v>
      </c>
      <c r="L15" s="26">
        <v>17070</v>
      </c>
      <c r="M15" s="21">
        <f t="shared" si="3"/>
        <v>0.92987697715289985</v>
      </c>
      <c r="N15" s="25">
        <v>34801</v>
      </c>
      <c r="O15" s="26">
        <v>39065</v>
      </c>
      <c r="P15" s="21">
        <f t="shared" si="4"/>
        <v>0.89084858569051584</v>
      </c>
      <c r="Q15" s="25">
        <v>43650</v>
      </c>
      <c r="R15" s="28">
        <v>46075</v>
      </c>
      <c r="S15" s="21">
        <f t="shared" si="5"/>
        <v>0.94736842105263153</v>
      </c>
      <c r="T15" s="25">
        <v>39031</v>
      </c>
      <c r="U15" s="28">
        <v>40145</v>
      </c>
      <c r="V15" s="21">
        <f t="shared" si="6"/>
        <v>0.97225059160543037</v>
      </c>
    </row>
    <row r="16" spans="1:22" ht="13.4" customHeight="1" x14ac:dyDescent="0.25">
      <c r="A16" s="12" t="s">
        <v>20</v>
      </c>
      <c r="B16" s="25">
        <v>195933</v>
      </c>
      <c r="C16" s="27">
        <v>207050</v>
      </c>
      <c r="D16" s="21">
        <f t="shared" si="0"/>
        <v>0.94630765515575943</v>
      </c>
      <c r="E16" s="25">
        <v>11651</v>
      </c>
      <c r="F16" s="28">
        <v>12050</v>
      </c>
      <c r="G16" s="21">
        <f t="shared" si="1"/>
        <v>0.96688796680497924</v>
      </c>
      <c r="H16" s="25">
        <v>26356</v>
      </c>
      <c r="I16" s="28">
        <v>27575</v>
      </c>
      <c r="J16" s="21">
        <f t="shared" si="2"/>
        <v>0.95579329102447874</v>
      </c>
      <c r="K16" s="25">
        <v>20695</v>
      </c>
      <c r="L16" s="26">
        <v>22465</v>
      </c>
      <c r="M16" s="21">
        <f t="shared" si="3"/>
        <v>0.92121077231248605</v>
      </c>
      <c r="N16" s="25">
        <v>42728</v>
      </c>
      <c r="O16" s="26">
        <v>47170</v>
      </c>
      <c r="P16" s="21">
        <f t="shared" si="4"/>
        <v>0.90582997668009324</v>
      </c>
      <c r="Q16" s="25">
        <v>49498</v>
      </c>
      <c r="R16" s="28">
        <v>52285</v>
      </c>
      <c r="S16" s="21">
        <f t="shared" si="5"/>
        <v>0.94669599311466002</v>
      </c>
      <c r="T16" s="25">
        <v>45005</v>
      </c>
      <c r="U16" s="28">
        <v>45505</v>
      </c>
      <c r="V16" s="21">
        <f t="shared" si="6"/>
        <v>0.98901219646192728</v>
      </c>
    </row>
    <row r="17" spans="1:22" ht="13.4" customHeight="1" x14ac:dyDescent="0.25">
      <c r="A17" s="12" t="s">
        <v>21</v>
      </c>
      <c r="B17" s="25">
        <v>61811</v>
      </c>
      <c r="C17" s="27">
        <v>65250</v>
      </c>
      <c r="D17" s="21">
        <f t="shared" si="0"/>
        <v>0.94729501915708814</v>
      </c>
      <c r="E17" s="25">
        <v>3071</v>
      </c>
      <c r="F17" s="28">
        <v>3232.5</v>
      </c>
      <c r="G17" s="21">
        <f t="shared" si="1"/>
        <v>0.95003866976024753</v>
      </c>
      <c r="H17" s="25">
        <v>7501</v>
      </c>
      <c r="I17" s="28">
        <v>7517.5</v>
      </c>
      <c r="J17" s="21">
        <f t="shared" si="2"/>
        <v>0.99780512138343869</v>
      </c>
      <c r="K17" s="25">
        <v>6317</v>
      </c>
      <c r="L17" s="26">
        <v>6530</v>
      </c>
      <c r="M17" s="21">
        <f t="shared" si="3"/>
        <v>0.96738131699846863</v>
      </c>
      <c r="N17" s="25">
        <v>14475</v>
      </c>
      <c r="O17" s="26">
        <v>16105</v>
      </c>
      <c r="P17" s="21">
        <f t="shared" si="4"/>
        <v>0.89878919590189377</v>
      </c>
      <c r="Q17" s="25">
        <v>15974</v>
      </c>
      <c r="R17" s="28">
        <v>16875</v>
      </c>
      <c r="S17" s="21">
        <f t="shared" si="5"/>
        <v>0.94660740740740745</v>
      </c>
      <c r="T17" s="25">
        <v>14473</v>
      </c>
      <c r="U17" s="28">
        <v>14990</v>
      </c>
      <c r="V17" s="21">
        <f t="shared" si="6"/>
        <v>0.96551034022681792</v>
      </c>
    </row>
    <row r="18" spans="1:22" ht="13.4" customHeight="1" x14ac:dyDescent="0.25">
      <c r="A18" s="12" t="s">
        <v>22</v>
      </c>
      <c r="B18" s="25">
        <v>345809</v>
      </c>
      <c r="C18" s="27">
        <v>369980</v>
      </c>
      <c r="D18" s="21">
        <f t="shared" si="0"/>
        <v>0.93466944159143739</v>
      </c>
      <c r="E18" s="25">
        <v>17093</v>
      </c>
      <c r="F18" s="28">
        <v>18090</v>
      </c>
      <c r="G18" s="21">
        <f t="shared" si="1"/>
        <v>0.94488667772249857</v>
      </c>
      <c r="H18" s="25">
        <v>40006</v>
      </c>
      <c r="I18" s="28">
        <v>40115</v>
      </c>
      <c r="J18" s="21">
        <f t="shared" si="2"/>
        <v>0.9972828119157422</v>
      </c>
      <c r="K18" s="25">
        <v>47291</v>
      </c>
      <c r="L18" s="26">
        <v>52875</v>
      </c>
      <c r="M18" s="21">
        <f t="shared" si="3"/>
        <v>0.89439243498817966</v>
      </c>
      <c r="N18" s="25">
        <v>91278</v>
      </c>
      <c r="O18" s="26">
        <v>101450</v>
      </c>
      <c r="P18" s="21">
        <f t="shared" si="4"/>
        <v>0.89973385904386394</v>
      </c>
      <c r="Q18" s="25">
        <v>84860</v>
      </c>
      <c r="R18" s="28">
        <v>90075</v>
      </c>
      <c r="S18" s="21">
        <f t="shared" si="5"/>
        <v>0.94210380238689984</v>
      </c>
      <c r="T18" s="25">
        <v>65281</v>
      </c>
      <c r="U18" s="28">
        <v>67375</v>
      </c>
      <c r="V18" s="21">
        <f t="shared" si="6"/>
        <v>0.96892022263450839</v>
      </c>
    </row>
    <row r="19" spans="1:22" ht="13.4" customHeight="1" x14ac:dyDescent="0.25">
      <c r="A19" s="12" t="s">
        <v>23</v>
      </c>
      <c r="B19" s="25">
        <v>49651</v>
      </c>
      <c r="C19" s="27">
        <v>54072.5</v>
      </c>
      <c r="D19" s="21">
        <f t="shared" si="0"/>
        <v>0.91823015395996122</v>
      </c>
      <c r="E19" s="25">
        <v>3375</v>
      </c>
      <c r="F19" s="28">
        <v>3722.5</v>
      </c>
      <c r="G19" s="21">
        <f t="shared" si="1"/>
        <v>0.9066487575554063</v>
      </c>
      <c r="H19" s="25">
        <v>7233</v>
      </c>
      <c r="I19" s="28">
        <v>7895</v>
      </c>
      <c r="J19" s="21">
        <f t="shared" si="2"/>
        <v>0.91614946168461053</v>
      </c>
      <c r="K19" s="25">
        <v>6233</v>
      </c>
      <c r="L19" s="26">
        <v>6945</v>
      </c>
      <c r="M19" s="21">
        <f t="shared" si="3"/>
        <v>0.89748020158387332</v>
      </c>
      <c r="N19" s="25">
        <v>12260</v>
      </c>
      <c r="O19" s="26">
        <v>13365</v>
      </c>
      <c r="P19" s="21">
        <f t="shared" si="4"/>
        <v>0.91732136176580625</v>
      </c>
      <c r="Q19" s="25">
        <v>11640</v>
      </c>
      <c r="R19" s="28">
        <v>12870</v>
      </c>
      <c r="S19" s="21">
        <f t="shared" si="5"/>
        <v>0.90442890442890445</v>
      </c>
      <c r="T19" s="25">
        <v>8910</v>
      </c>
      <c r="U19" s="28">
        <v>9275</v>
      </c>
      <c r="V19" s="21">
        <f t="shared" si="6"/>
        <v>0.9606469002695418</v>
      </c>
    </row>
    <row r="20" spans="1:22" ht="13.4" customHeight="1" x14ac:dyDescent="0.25">
      <c r="A20" s="12" t="s">
        <v>24</v>
      </c>
      <c r="B20" s="25">
        <v>123634</v>
      </c>
      <c r="C20" s="27">
        <v>131845</v>
      </c>
      <c r="D20" s="21">
        <f t="shared" si="0"/>
        <v>0.93772232545792411</v>
      </c>
      <c r="E20" s="25">
        <v>7217</v>
      </c>
      <c r="F20" s="28">
        <v>7930</v>
      </c>
      <c r="G20" s="21">
        <f t="shared" si="1"/>
        <v>0.91008827238335432</v>
      </c>
      <c r="H20" s="25">
        <v>16875</v>
      </c>
      <c r="I20" s="28">
        <v>17675</v>
      </c>
      <c r="J20" s="21">
        <f t="shared" si="2"/>
        <v>0.95473833097595473</v>
      </c>
      <c r="K20" s="25">
        <v>13575</v>
      </c>
      <c r="L20" s="26">
        <v>15015</v>
      </c>
      <c r="M20" s="21">
        <f t="shared" si="3"/>
        <v>0.90409590409590412</v>
      </c>
      <c r="N20" s="25">
        <v>29499</v>
      </c>
      <c r="O20" s="26">
        <v>32620</v>
      </c>
      <c r="P20" s="21">
        <f t="shared" si="4"/>
        <v>0.90432250153280191</v>
      </c>
      <c r="Q20" s="25">
        <v>31058</v>
      </c>
      <c r="R20" s="28">
        <v>33110</v>
      </c>
      <c r="S20" s="21">
        <f t="shared" si="5"/>
        <v>0.93802476593174267</v>
      </c>
      <c r="T20" s="25">
        <v>25410</v>
      </c>
      <c r="U20" s="28">
        <v>25495</v>
      </c>
      <c r="V20" s="21">
        <f t="shared" si="6"/>
        <v>0.99666601294371449</v>
      </c>
    </row>
    <row r="21" spans="1:22" ht="13.4" customHeight="1" x14ac:dyDescent="0.25">
      <c r="A21" s="12" t="s">
        <v>25</v>
      </c>
      <c r="B21" s="25">
        <v>443378</v>
      </c>
      <c r="C21" s="27">
        <v>477675</v>
      </c>
      <c r="D21" s="21">
        <f t="shared" si="0"/>
        <v>0.92820013607578378</v>
      </c>
      <c r="E21" s="25">
        <v>28582</v>
      </c>
      <c r="F21" s="28">
        <v>29640</v>
      </c>
      <c r="G21" s="21">
        <f t="shared" si="1"/>
        <v>0.96430499325236163</v>
      </c>
      <c r="H21" s="25">
        <v>60674</v>
      </c>
      <c r="I21" s="28">
        <v>63810</v>
      </c>
      <c r="J21" s="21">
        <f t="shared" si="2"/>
        <v>0.95085409810374555</v>
      </c>
      <c r="K21" s="25">
        <v>53297</v>
      </c>
      <c r="L21" s="26">
        <v>62000</v>
      </c>
      <c r="M21" s="21">
        <f t="shared" si="3"/>
        <v>0.85962903225806453</v>
      </c>
      <c r="N21" s="25">
        <v>117242</v>
      </c>
      <c r="O21" s="26">
        <v>127450</v>
      </c>
      <c r="P21" s="21">
        <f t="shared" si="4"/>
        <v>0.9199058454295802</v>
      </c>
      <c r="Q21" s="25">
        <v>102875</v>
      </c>
      <c r="R21" s="28">
        <v>111700</v>
      </c>
      <c r="S21" s="21">
        <f t="shared" si="5"/>
        <v>0.92099373321396594</v>
      </c>
      <c r="T21" s="25">
        <v>80708</v>
      </c>
      <c r="U21" s="28">
        <v>83075</v>
      </c>
      <c r="V21" s="21">
        <f t="shared" si="6"/>
        <v>0.97150767378874514</v>
      </c>
    </row>
    <row r="22" spans="1:22" ht="13.4" customHeight="1" x14ac:dyDescent="0.25">
      <c r="A22" s="12" t="s">
        <v>26</v>
      </c>
      <c r="B22" s="25">
        <v>49932</v>
      </c>
      <c r="C22" s="27">
        <v>52210</v>
      </c>
      <c r="D22" s="21">
        <f t="shared" si="0"/>
        <v>0.95636851177935256</v>
      </c>
      <c r="E22" s="25">
        <v>2731</v>
      </c>
      <c r="F22" s="28">
        <v>2880</v>
      </c>
      <c r="G22" s="21">
        <f t="shared" si="1"/>
        <v>0.94826388888888891</v>
      </c>
      <c r="H22" s="25">
        <v>6144</v>
      </c>
      <c r="I22" s="28">
        <v>6260</v>
      </c>
      <c r="J22" s="21">
        <f t="shared" si="2"/>
        <v>0.98146964856230035</v>
      </c>
      <c r="K22" s="25">
        <v>5118</v>
      </c>
      <c r="L22" s="26">
        <v>5405</v>
      </c>
      <c r="M22" s="21">
        <f t="shared" si="3"/>
        <v>0.94690101757631817</v>
      </c>
      <c r="N22" s="25">
        <v>10646</v>
      </c>
      <c r="O22" s="26">
        <v>11605</v>
      </c>
      <c r="P22" s="21">
        <f t="shared" si="4"/>
        <v>0.91736320551486428</v>
      </c>
      <c r="Q22" s="25">
        <v>12986</v>
      </c>
      <c r="R22" s="28">
        <v>13570</v>
      </c>
      <c r="S22" s="21">
        <f t="shared" si="5"/>
        <v>0.95696389093588796</v>
      </c>
      <c r="T22" s="25">
        <v>12307</v>
      </c>
      <c r="U22" s="28">
        <v>12490</v>
      </c>
      <c r="V22" s="21">
        <f t="shared" si="6"/>
        <v>0.98534827862289831</v>
      </c>
    </row>
    <row r="23" spans="1:22" ht="13.4" customHeight="1" x14ac:dyDescent="0.25">
      <c r="A23" s="12" t="s">
        <v>27</v>
      </c>
      <c r="B23" s="25">
        <v>652456</v>
      </c>
      <c r="C23" s="27">
        <v>682940</v>
      </c>
      <c r="D23" s="21">
        <f t="shared" si="0"/>
        <v>0.95536357513105108</v>
      </c>
      <c r="E23" s="25">
        <v>38420</v>
      </c>
      <c r="F23" s="28">
        <v>39875</v>
      </c>
      <c r="G23" s="21">
        <f t="shared" si="1"/>
        <v>0.96351097178683387</v>
      </c>
      <c r="H23" s="25">
        <v>86667</v>
      </c>
      <c r="I23" s="28">
        <v>86015</v>
      </c>
      <c r="J23" s="21">
        <f t="shared" si="2"/>
        <v>1.0075800732430391</v>
      </c>
      <c r="K23" s="25">
        <v>73432</v>
      </c>
      <c r="L23" s="26">
        <v>83500</v>
      </c>
      <c r="M23" s="21">
        <f t="shared" si="3"/>
        <v>0.87942514970059882</v>
      </c>
      <c r="N23" s="25">
        <v>190018</v>
      </c>
      <c r="O23" s="26">
        <v>200850</v>
      </c>
      <c r="P23" s="21">
        <f t="shared" si="4"/>
        <v>0.94606920587503107</v>
      </c>
      <c r="Q23" s="25">
        <v>160366</v>
      </c>
      <c r="R23" s="28">
        <v>167500</v>
      </c>
      <c r="S23" s="21">
        <f t="shared" si="5"/>
        <v>0.95740895522388059</v>
      </c>
      <c r="T23" s="25">
        <v>103553</v>
      </c>
      <c r="U23" s="28">
        <v>105200</v>
      </c>
      <c r="V23" s="21">
        <f t="shared" si="6"/>
        <v>0.98434410646387838</v>
      </c>
    </row>
    <row r="24" spans="1:22" ht="13.4" customHeight="1" x14ac:dyDescent="0.25">
      <c r="A24" s="12" t="s">
        <v>28</v>
      </c>
      <c r="B24" s="25">
        <v>32923</v>
      </c>
      <c r="C24" s="27">
        <v>34717.5</v>
      </c>
      <c r="D24" s="21">
        <f t="shared" si="0"/>
        <v>0.94831137034636714</v>
      </c>
      <c r="E24" s="25">
        <v>1511</v>
      </c>
      <c r="F24" s="28">
        <v>1640</v>
      </c>
      <c r="G24" s="21">
        <f t="shared" si="1"/>
        <v>0.92134146341463419</v>
      </c>
      <c r="H24" s="25">
        <v>3648</v>
      </c>
      <c r="I24" s="28">
        <v>3862.5</v>
      </c>
      <c r="J24" s="21">
        <f t="shared" si="2"/>
        <v>0.94446601941747577</v>
      </c>
      <c r="K24" s="25">
        <v>3035</v>
      </c>
      <c r="L24" s="26">
        <v>3160</v>
      </c>
      <c r="M24" s="21">
        <f t="shared" si="3"/>
        <v>0.96044303797468356</v>
      </c>
      <c r="N24" s="25">
        <v>7085</v>
      </c>
      <c r="O24" s="26">
        <v>7580</v>
      </c>
      <c r="P24" s="21">
        <f t="shared" si="4"/>
        <v>0.93469656992084438</v>
      </c>
      <c r="Q24" s="25">
        <v>9654</v>
      </c>
      <c r="R24" s="28">
        <v>10180</v>
      </c>
      <c r="S24" s="21">
        <f t="shared" si="5"/>
        <v>0.94833005893909628</v>
      </c>
      <c r="T24" s="25">
        <v>7990</v>
      </c>
      <c r="U24" s="28">
        <v>8295</v>
      </c>
      <c r="V24" s="21">
        <f t="shared" si="6"/>
        <v>0.96323086196503915</v>
      </c>
    </row>
    <row r="25" spans="1:22" ht="13.4" customHeight="1" x14ac:dyDescent="0.25">
      <c r="A25" s="12" t="s">
        <v>29</v>
      </c>
      <c r="B25" s="25">
        <v>67146</v>
      </c>
      <c r="C25" s="27">
        <v>70695</v>
      </c>
      <c r="D25" s="21">
        <f t="shared" si="0"/>
        <v>0.94979842987481433</v>
      </c>
      <c r="E25" s="25">
        <v>4074</v>
      </c>
      <c r="F25" s="28">
        <v>4215</v>
      </c>
      <c r="G25" s="21">
        <f t="shared" si="1"/>
        <v>0.96654804270462635</v>
      </c>
      <c r="H25" s="25">
        <v>8737</v>
      </c>
      <c r="I25" s="28">
        <v>9095</v>
      </c>
      <c r="J25" s="21">
        <f t="shared" si="2"/>
        <v>0.96063771302913692</v>
      </c>
      <c r="K25" s="25">
        <v>7402</v>
      </c>
      <c r="L25" s="26">
        <v>7905</v>
      </c>
      <c r="M25" s="21">
        <f t="shared" si="3"/>
        <v>0.93636938646426315</v>
      </c>
      <c r="N25" s="25">
        <v>15211</v>
      </c>
      <c r="O25" s="26">
        <v>16590</v>
      </c>
      <c r="P25" s="21">
        <f t="shared" si="4"/>
        <v>0.91687763713080173</v>
      </c>
      <c r="Q25" s="25">
        <v>16583</v>
      </c>
      <c r="R25" s="28">
        <v>17520</v>
      </c>
      <c r="S25" s="21">
        <f t="shared" si="5"/>
        <v>0.94651826484018264</v>
      </c>
      <c r="T25" s="25">
        <v>15139</v>
      </c>
      <c r="U25" s="28">
        <v>15370</v>
      </c>
      <c r="V25" s="21">
        <f t="shared" si="6"/>
        <v>0.98497072218607673</v>
      </c>
    </row>
    <row r="26" spans="1:22" ht="13.4" customHeight="1" x14ac:dyDescent="0.25">
      <c r="A26" s="18" t="s">
        <v>30</v>
      </c>
      <c r="B26" s="19">
        <f>SUM(B6:B25)</f>
        <v>5088376</v>
      </c>
      <c r="C26" s="19">
        <f>SUM(C6:C25)</f>
        <v>5395315</v>
      </c>
      <c r="D26" s="20">
        <f t="shared" si="0"/>
        <v>0.94311008717748634</v>
      </c>
      <c r="E26" s="19">
        <f>SUM(E6:E25)</f>
        <v>295119</v>
      </c>
      <c r="F26" s="19">
        <f>SUM(F6:F25)</f>
        <v>308210</v>
      </c>
      <c r="G26" s="20">
        <f t="shared" si="1"/>
        <v>0.9575257129878979</v>
      </c>
      <c r="H26" s="19">
        <f>SUM(H6:H25)</f>
        <v>653421</v>
      </c>
      <c r="I26" s="19">
        <f>SUM(I6:I25)</f>
        <v>662690</v>
      </c>
      <c r="J26" s="20">
        <f t="shared" si="2"/>
        <v>0.98601306795032373</v>
      </c>
      <c r="K26" s="19">
        <f>SUM(K6:K25)</f>
        <v>607959</v>
      </c>
      <c r="L26" s="19">
        <f>SUM(L6:L25)</f>
        <v>693415</v>
      </c>
      <c r="M26" s="20">
        <f t="shared" si="3"/>
        <v>0.87676067001723357</v>
      </c>
      <c r="N26" s="19">
        <f>SUM(N6:N25)</f>
        <v>1396197</v>
      </c>
      <c r="O26" s="19">
        <f>SUM(O6:O25)</f>
        <v>1506555</v>
      </c>
      <c r="P26" s="20">
        <f t="shared" si="4"/>
        <v>0.92674811075599628</v>
      </c>
      <c r="Q26" s="19">
        <f>SUM(Q6:Q25)</f>
        <v>1236701</v>
      </c>
      <c r="R26" s="19">
        <f>SUM(R6:R25)</f>
        <v>1306405</v>
      </c>
      <c r="S26" s="20">
        <f t="shared" si="5"/>
        <v>0.94664441731316096</v>
      </c>
      <c r="T26" s="19">
        <f>SUM(T6:T25)</f>
        <v>898979</v>
      </c>
      <c r="U26" s="19">
        <f>SUM(U6:U25)</f>
        <v>918040</v>
      </c>
      <c r="V26" s="20">
        <f t="shared" si="6"/>
        <v>0.97923728813559319</v>
      </c>
    </row>
    <row r="28" spans="1:2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  <c r="T28" s="4"/>
      <c r="U28" s="7"/>
      <c r="V28" s="9"/>
    </row>
    <row r="29" spans="1:22" x14ac:dyDescent="0.25">
      <c r="A29" s="2" t="s">
        <v>50</v>
      </c>
    </row>
    <row r="31" spans="1:22" x14ac:dyDescent="0.25">
      <c r="B31" s="4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C43" sqref="C43"/>
    </sheetView>
  </sheetViews>
  <sheetFormatPr defaultColWidth="9.36328125" defaultRowHeight="11.5" x14ac:dyDescent="0.25"/>
  <cols>
    <col min="1" max="1" width="27.54296875" style="2" customWidth="1"/>
    <col min="2" max="2" width="12.08984375" style="2" bestFit="1" customWidth="1"/>
    <col min="3" max="3" width="14" style="2" bestFit="1" customWidth="1"/>
    <col min="4" max="4" width="9.453125" style="2" customWidth="1"/>
    <col min="5" max="5" width="12.08984375" style="2" bestFit="1" customWidth="1"/>
    <col min="6" max="6" width="14" style="2" bestFit="1" customWidth="1"/>
    <col min="7" max="7" width="9.453125" style="2" customWidth="1"/>
    <col min="8" max="8" width="12.08984375" style="2" bestFit="1" customWidth="1"/>
    <col min="9" max="9" width="14" style="2" bestFit="1" customWidth="1"/>
    <col min="10" max="10" width="9.453125" style="2" customWidth="1"/>
    <col min="11" max="11" width="12.08984375" style="2" bestFit="1" customWidth="1"/>
    <col min="12" max="12" width="14" style="2" bestFit="1" customWidth="1"/>
    <col min="13" max="13" width="9.453125" style="2" customWidth="1"/>
    <col min="14" max="14" width="12.08984375" style="2" bestFit="1" customWidth="1"/>
    <col min="15" max="15" width="14" style="2" bestFit="1" customWidth="1"/>
    <col min="16" max="16" width="9.453125" style="2" customWidth="1"/>
    <col min="17" max="17" width="12.08984375" style="2" bestFit="1" customWidth="1"/>
    <col min="18" max="18" width="14" style="2" bestFit="1" customWidth="1"/>
    <col min="19" max="19" width="9.453125" style="2" customWidth="1"/>
    <col min="20" max="16384" width="9.36328125" style="2"/>
  </cols>
  <sheetData>
    <row r="1" spans="1:21" ht="14" x14ac:dyDescent="0.25">
      <c r="A1" s="23" t="str">
        <f>SUBSTITUTE(Ethnicity!A1,"Ethnicity","Deprivation")</f>
        <v>Access to Primary Care by Prioritised Deprivation (April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x14ac:dyDescent="0.25">
      <c r="A2" s="11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1" ht="13.4" customHeight="1" x14ac:dyDescent="0.25">
      <c r="B4" s="13" t="s">
        <v>1</v>
      </c>
      <c r="C4" s="14"/>
      <c r="D4" s="14"/>
      <c r="E4" s="13" t="s">
        <v>43</v>
      </c>
      <c r="F4" s="14"/>
      <c r="G4" s="14"/>
      <c r="H4" s="13" t="s">
        <v>44</v>
      </c>
      <c r="I4" s="14"/>
      <c r="J4" s="14"/>
      <c r="K4" s="13" t="s">
        <v>45</v>
      </c>
      <c r="L4" s="14"/>
      <c r="M4" s="14"/>
      <c r="N4" s="13" t="s">
        <v>46</v>
      </c>
      <c r="O4" s="14"/>
      <c r="P4" s="14"/>
      <c r="Q4" s="13" t="s">
        <v>47</v>
      </c>
      <c r="R4" s="14"/>
      <c r="S4" s="14"/>
    </row>
    <row r="5" spans="1:21" ht="26.75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</row>
    <row r="6" spans="1:21" ht="13.4" customHeight="1" x14ac:dyDescent="0.25">
      <c r="A6" s="12" t="s">
        <v>10</v>
      </c>
      <c r="B6" s="25">
        <v>485916</v>
      </c>
      <c r="C6" s="27">
        <v>543419.34842891153</v>
      </c>
      <c r="D6" s="21">
        <f>IF(B6=0,"",B6/C6)</f>
        <v>0.89418236837690745</v>
      </c>
      <c r="E6" s="25">
        <v>89743</v>
      </c>
      <c r="F6" s="27">
        <v>98496.476652517435</v>
      </c>
      <c r="G6" s="21">
        <f>IF(E6=0,"",E6/F6)</f>
        <v>0.91112903780915389</v>
      </c>
      <c r="H6" s="25">
        <v>102694</v>
      </c>
      <c r="I6" s="27">
        <v>115076.21332830546</v>
      </c>
      <c r="J6" s="21">
        <f>IF(H6=0,"",H6/I6)</f>
        <v>0.89239988899374234</v>
      </c>
      <c r="K6" s="25">
        <v>116321</v>
      </c>
      <c r="L6" s="27">
        <v>129389.92676822269</v>
      </c>
      <c r="M6" s="21">
        <f>IF(K6=0,"",K6/L6)</f>
        <v>0.89899579438179</v>
      </c>
      <c r="N6" s="25">
        <v>87550</v>
      </c>
      <c r="O6" s="27">
        <v>102596.89965075983</v>
      </c>
      <c r="P6" s="21">
        <f>IF(N6=0,"",N6/O6)</f>
        <v>0.85333962622672299</v>
      </c>
      <c r="Q6" s="25">
        <v>85710</v>
      </c>
      <c r="R6" s="27">
        <v>97859.832029106125</v>
      </c>
      <c r="S6" s="21">
        <f>IF(Q6=0,"",Q6/R6)</f>
        <v>0.87584454441437787</v>
      </c>
      <c r="T6" s="4"/>
      <c r="U6" s="4"/>
    </row>
    <row r="7" spans="1:21" ht="13.4" customHeight="1" x14ac:dyDescent="0.25">
      <c r="A7" s="12" t="s">
        <v>11</v>
      </c>
      <c r="B7" s="25">
        <v>264686</v>
      </c>
      <c r="C7" s="27">
        <v>274944.1526189904</v>
      </c>
      <c r="D7" s="21">
        <f t="shared" ref="D7:D26" si="0">IF(B7=0,"",B7/C7)</f>
        <v>0.96269004988367279</v>
      </c>
      <c r="E7" s="25">
        <v>49618</v>
      </c>
      <c r="F7" s="27">
        <v>45185.582381947504</v>
      </c>
      <c r="G7" s="21">
        <f t="shared" ref="G7:G26" si="1">IF(E7=0,"",E7/F7)</f>
        <v>1.0980936259841885</v>
      </c>
      <c r="H7" s="25">
        <v>51353</v>
      </c>
      <c r="I7" s="27">
        <v>51546.633322641959</v>
      </c>
      <c r="J7" s="21">
        <f t="shared" ref="J7:J26" si="2">IF(H7=0,"",H7/I7)</f>
        <v>0.99624353114528419</v>
      </c>
      <c r="K7" s="25">
        <v>55308</v>
      </c>
      <c r="L7" s="27">
        <v>57562.385484537059</v>
      </c>
      <c r="M7" s="21">
        <f t="shared" ref="M7:M26" si="3">IF(K7=0,"",K7/L7)</f>
        <v>0.9608357877186543</v>
      </c>
      <c r="N7" s="25">
        <v>55129</v>
      </c>
      <c r="O7" s="27">
        <v>61036.954446205622</v>
      </c>
      <c r="P7" s="21">
        <f t="shared" ref="P7:P26" si="4">IF(N7=0,"",N7/O7)</f>
        <v>0.90320692603670871</v>
      </c>
      <c r="Q7" s="25">
        <v>50300</v>
      </c>
      <c r="R7" s="27">
        <v>59612.596983658259</v>
      </c>
      <c r="S7" s="21">
        <f t="shared" ref="S7:S26" si="5">IF(Q7=0,"",Q7/R7)</f>
        <v>0.84378139093300797</v>
      </c>
      <c r="T7" s="4"/>
      <c r="U7" s="4"/>
    </row>
    <row r="8" spans="1:21" ht="13.4" customHeight="1" x14ac:dyDescent="0.25">
      <c r="A8" s="12" t="s">
        <v>12</v>
      </c>
      <c r="B8" s="25">
        <v>607518</v>
      </c>
      <c r="C8" s="27">
        <v>617615.42352881934</v>
      </c>
      <c r="D8" s="21">
        <f t="shared" si="0"/>
        <v>0.983650953094522</v>
      </c>
      <c r="E8" s="25">
        <v>192721</v>
      </c>
      <c r="F8" s="27">
        <v>173609.75163361104</v>
      </c>
      <c r="G8" s="21">
        <f t="shared" si="1"/>
        <v>1.1100816525947326</v>
      </c>
      <c r="H8" s="25">
        <v>129349</v>
      </c>
      <c r="I8" s="27">
        <v>136193.39176925382</v>
      </c>
      <c r="J8" s="21">
        <f t="shared" si="2"/>
        <v>0.94974505238220397</v>
      </c>
      <c r="K8" s="25">
        <v>111954</v>
      </c>
      <c r="L8" s="27">
        <v>120714.29495088875</v>
      </c>
      <c r="M8" s="21">
        <f t="shared" si="3"/>
        <v>0.92742951483539893</v>
      </c>
      <c r="N8" s="25">
        <v>106288</v>
      </c>
      <c r="O8" s="27">
        <v>118691.05991886127</v>
      </c>
      <c r="P8" s="21">
        <f t="shared" si="4"/>
        <v>0.89550131301093649</v>
      </c>
      <c r="Q8" s="25">
        <v>60770</v>
      </c>
      <c r="R8" s="27">
        <v>68406.925256204457</v>
      </c>
      <c r="S8" s="21">
        <f t="shared" si="5"/>
        <v>0.8883603490786659</v>
      </c>
      <c r="T8" s="4"/>
      <c r="U8" s="4"/>
    </row>
    <row r="9" spans="1:21" ht="13.4" customHeight="1" x14ac:dyDescent="0.25">
      <c r="A9" s="12" t="s">
        <v>13</v>
      </c>
      <c r="B9" s="25">
        <v>307408</v>
      </c>
      <c r="C9" s="27">
        <v>348098.93608368607</v>
      </c>
      <c r="D9" s="21">
        <f t="shared" si="0"/>
        <v>0.8831052558175484</v>
      </c>
      <c r="E9" s="25">
        <v>104089</v>
      </c>
      <c r="F9" s="27">
        <v>112119.59253483595</v>
      </c>
      <c r="G9" s="21">
        <f t="shared" si="1"/>
        <v>0.92837476168725097</v>
      </c>
      <c r="H9" s="25">
        <v>72052</v>
      </c>
      <c r="I9" s="27">
        <v>82736.824576377898</v>
      </c>
      <c r="J9" s="21">
        <f t="shared" si="2"/>
        <v>0.87085769086394804</v>
      </c>
      <c r="K9" s="25">
        <v>57108</v>
      </c>
      <c r="L9" s="27">
        <v>68288.228800992176</v>
      </c>
      <c r="M9" s="21">
        <f t="shared" si="3"/>
        <v>0.83627882876309523</v>
      </c>
      <c r="N9" s="25">
        <v>37623</v>
      </c>
      <c r="O9" s="27">
        <v>44559.728345373653</v>
      </c>
      <c r="P9" s="21">
        <f t="shared" si="4"/>
        <v>0.84432740945796525</v>
      </c>
      <c r="Q9" s="25">
        <v>33013</v>
      </c>
      <c r="R9" s="27">
        <v>40394.561826106379</v>
      </c>
      <c r="S9" s="21">
        <f t="shared" si="5"/>
        <v>0.81726347576480485</v>
      </c>
      <c r="T9" s="4"/>
      <c r="U9" s="4"/>
    </row>
    <row r="10" spans="1:21" ht="13.4" customHeight="1" x14ac:dyDescent="0.25">
      <c r="A10" s="12" t="s">
        <v>14</v>
      </c>
      <c r="B10" s="25">
        <v>621601</v>
      </c>
      <c r="C10" s="27">
        <v>624828.9308296747</v>
      </c>
      <c r="D10" s="21">
        <f t="shared" si="0"/>
        <v>0.99483389665489963</v>
      </c>
      <c r="E10" s="25">
        <v>88885</v>
      </c>
      <c r="F10" s="27">
        <v>88855.087313229058</v>
      </c>
      <c r="G10" s="21">
        <f t="shared" si="1"/>
        <v>1.0003366457416838</v>
      </c>
      <c r="H10" s="25">
        <v>104771</v>
      </c>
      <c r="I10" s="27">
        <v>103314.47367545225</v>
      </c>
      <c r="J10" s="21">
        <f t="shared" si="2"/>
        <v>1.0140979891077335</v>
      </c>
      <c r="K10" s="25">
        <v>102440</v>
      </c>
      <c r="L10" s="27">
        <v>96537.985141514815</v>
      </c>
      <c r="M10" s="21">
        <f t="shared" si="3"/>
        <v>1.0611367105894476</v>
      </c>
      <c r="N10" s="25">
        <v>108555</v>
      </c>
      <c r="O10" s="27">
        <v>106060.67802559093</v>
      </c>
      <c r="P10" s="21">
        <f t="shared" si="4"/>
        <v>1.0235178769440567</v>
      </c>
      <c r="Q10" s="25">
        <v>206049</v>
      </c>
      <c r="R10" s="27">
        <v>230060.70667388765</v>
      </c>
      <c r="S10" s="21">
        <f t="shared" si="5"/>
        <v>0.89562882327435267</v>
      </c>
      <c r="T10" s="4"/>
      <c r="U10" s="4"/>
    </row>
    <row r="11" spans="1:21" ht="13.4" customHeight="1" x14ac:dyDescent="0.25">
      <c r="A11" s="12" t="s">
        <v>15</v>
      </c>
      <c r="B11" s="25">
        <v>171698</v>
      </c>
      <c r="C11" s="27">
        <v>189720.09777657338</v>
      </c>
      <c r="D11" s="21">
        <f t="shared" si="0"/>
        <v>0.9050069128796393</v>
      </c>
      <c r="E11" s="25">
        <v>28948</v>
      </c>
      <c r="F11" s="27">
        <v>29593.184401788902</v>
      </c>
      <c r="G11" s="21">
        <f t="shared" si="1"/>
        <v>0.97819820966107651</v>
      </c>
      <c r="H11" s="25">
        <v>26603</v>
      </c>
      <c r="I11" s="27">
        <v>28643.612760090662</v>
      </c>
      <c r="J11" s="21">
        <f t="shared" si="2"/>
        <v>0.92875854113857237</v>
      </c>
      <c r="K11" s="25">
        <v>29484</v>
      </c>
      <c r="L11" s="27">
        <v>33407.65684883808</v>
      </c>
      <c r="M11" s="21">
        <f t="shared" si="3"/>
        <v>0.88255216860638508</v>
      </c>
      <c r="N11" s="25">
        <v>38758</v>
      </c>
      <c r="O11" s="27">
        <v>43863.735494356202</v>
      </c>
      <c r="P11" s="21">
        <f t="shared" si="4"/>
        <v>0.88360007562481446</v>
      </c>
      <c r="Q11" s="25">
        <v>46084</v>
      </c>
      <c r="R11" s="27">
        <v>54211.908271499524</v>
      </c>
      <c r="S11" s="21">
        <f t="shared" si="5"/>
        <v>0.85007153353108289</v>
      </c>
      <c r="T11" s="4"/>
      <c r="U11" s="4"/>
    </row>
    <row r="12" spans="1:21" ht="13.4" customHeight="1" x14ac:dyDescent="0.25">
      <c r="A12" s="12" t="s">
        <v>16</v>
      </c>
      <c r="B12" s="25">
        <v>154645</v>
      </c>
      <c r="C12" s="27">
        <v>169509.32862997329</v>
      </c>
      <c r="D12" s="21">
        <f t="shared" si="0"/>
        <v>0.91230967198023039</v>
      </c>
      <c r="E12" s="25">
        <v>36863</v>
      </c>
      <c r="F12" s="27">
        <v>40901.719407467936</v>
      </c>
      <c r="G12" s="21">
        <f t="shared" si="1"/>
        <v>0.90125795526506558</v>
      </c>
      <c r="H12" s="25">
        <v>23563</v>
      </c>
      <c r="I12" s="27">
        <v>26021.500158583018</v>
      </c>
      <c r="J12" s="21">
        <f t="shared" si="2"/>
        <v>0.90552042950636347</v>
      </c>
      <c r="K12" s="25">
        <v>27212</v>
      </c>
      <c r="L12" s="27">
        <v>30208.247851525259</v>
      </c>
      <c r="M12" s="21">
        <f t="shared" si="3"/>
        <v>0.90081358355334162</v>
      </c>
      <c r="N12" s="25">
        <v>35643</v>
      </c>
      <c r="O12" s="27">
        <v>38036.818602116997</v>
      </c>
      <c r="P12" s="21">
        <f t="shared" si="4"/>
        <v>0.93706575128804892</v>
      </c>
      <c r="Q12" s="25">
        <v>30172</v>
      </c>
      <c r="R12" s="27">
        <v>34341.042610280099</v>
      </c>
      <c r="S12" s="21">
        <f t="shared" si="5"/>
        <v>0.87859883412415429</v>
      </c>
      <c r="T12" s="4"/>
      <c r="U12" s="4"/>
    </row>
    <row r="13" spans="1:21" ht="13.4" customHeight="1" x14ac:dyDescent="0.25">
      <c r="A13" s="12" t="s">
        <v>17</v>
      </c>
      <c r="B13" s="25">
        <v>112309</v>
      </c>
      <c r="C13" s="27">
        <v>124388.48976905071</v>
      </c>
      <c r="D13" s="21">
        <f t="shared" si="0"/>
        <v>0.90288900692115148</v>
      </c>
      <c r="E13" s="25">
        <v>15665</v>
      </c>
      <c r="F13" s="27">
        <v>14977.33453042224</v>
      </c>
      <c r="G13" s="21">
        <f t="shared" si="1"/>
        <v>1.045913741739624</v>
      </c>
      <c r="H13" s="25">
        <v>17496</v>
      </c>
      <c r="I13" s="27">
        <v>19174.87281020196</v>
      </c>
      <c r="J13" s="21">
        <f t="shared" si="2"/>
        <v>0.9124441227423048</v>
      </c>
      <c r="K13" s="25">
        <v>16825</v>
      </c>
      <c r="L13" s="27">
        <v>18791.80697747142</v>
      </c>
      <c r="M13" s="21">
        <f t="shared" si="3"/>
        <v>0.89533699554123081</v>
      </c>
      <c r="N13" s="25">
        <v>24257</v>
      </c>
      <c r="O13" s="27">
        <v>27963.805789329417</v>
      </c>
      <c r="P13" s="21">
        <f t="shared" si="4"/>
        <v>0.86744272874531692</v>
      </c>
      <c r="Q13" s="25">
        <v>36881</v>
      </c>
      <c r="R13" s="27">
        <v>43480.669661625667</v>
      </c>
      <c r="S13" s="21">
        <f t="shared" si="5"/>
        <v>0.84821600695238886</v>
      </c>
      <c r="T13" s="4"/>
      <c r="U13" s="4"/>
    </row>
    <row r="14" spans="1:21" ht="13.4" customHeight="1" x14ac:dyDescent="0.25">
      <c r="A14" s="12" t="s">
        <v>18</v>
      </c>
      <c r="B14" s="25">
        <v>180781</v>
      </c>
      <c r="C14" s="27">
        <v>199949.57409850438</v>
      </c>
      <c r="D14" s="21">
        <f t="shared" si="0"/>
        <v>0.90413295859754594</v>
      </c>
      <c r="E14" s="25">
        <v>24538</v>
      </c>
      <c r="F14" s="27">
        <v>24413.702719798501</v>
      </c>
      <c r="G14" s="21">
        <f t="shared" si="1"/>
        <v>1.0050912916253665</v>
      </c>
      <c r="H14" s="25">
        <v>29053</v>
      </c>
      <c r="I14" s="27">
        <v>31589.442966722698</v>
      </c>
      <c r="J14" s="21">
        <f t="shared" si="2"/>
        <v>0.91970599261928532</v>
      </c>
      <c r="K14" s="25">
        <v>33475</v>
      </c>
      <c r="L14" s="27">
        <v>38684.253812365801</v>
      </c>
      <c r="M14" s="21">
        <f t="shared" si="3"/>
        <v>0.86533916777527164</v>
      </c>
      <c r="N14" s="25">
        <v>45674</v>
      </c>
      <c r="O14" s="27">
        <v>51908.117981697542</v>
      </c>
      <c r="P14" s="21">
        <f t="shared" si="4"/>
        <v>0.87990090521302178</v>
      </c>
      <c r="Q14" s="25">
        <v>45890</v>
      </c>
      <c r="R14" s="27">
        <v>53354.056617919865</v>
      </c>
      <c r="S14" s="21">
        <f t="shared" si="5"/>
        <v>0.86010329689883536</v>
      </c>
      <c r="T14" s="4"/>
      <c r="U14" s="4"/>
    </row>
    <row r="15" spans="1:21" ht="13.4" customHeight="1" x14ac:dyDescent="0.25">
      <c r="A15" s="12" t="s">
        <v>19</v>
      </c>
      <c r="B15" s="25">
        <v>159141</v>
      </c>
      <c r="C15" s="27">
        <v>170852.75669123957</v>
      </c>
      <c r="D15" s="21">
        <f t="shared" si="0"/>
        <v>0.93145116931063199</v>
      </c>
      <c r="E15" s="25">
        <v>32651</v>
      </c>
      <c r="F15" s="27">
        <v>33305.146273882019</v>
      </c>
      <c r="G15" s="21">
        <f t="shared" si="1"/>
        <v>0.98035900312514157</v>
      </c>
      <c r="H15" s="25">
        <v>36911</v>
      </c>
      <c r="I15" s="27">
        <v>38916.251429371616</v>
      </c>
      <c r="J15" s="21">
        <f t="shared" si="2"/>
        <v>0.94847264688350286</v>
      </c>
      <c r="K15" s="25">
        <v>40521</v>
      </c>
      <c r="L15" s="27">
        <v>43324.206152482206</v>
      </c>
      <c r="M15" s="21">
        <f t="shared" si="3"/>
        <v>0.93529699903522412</v>
      </c>
      <c r="N15" s="25">
        <v>32777</v>
      </c>
      <c r="O15" s="27">
        <v>38090.771536304404</v>
      </c>
      <c r="P15" s="21">
        <f t="shared" si="4"/>
        <v>0.86049714085628759</v>
      </c>
      <c r="Q15" s="25">
        <v>15251</v>
      </c>
      <c r="R15" s="27">
        <v>17216.38129919934</v>
      </c>
      <c r="S15" s="21">
        <f t="shared" si="5"/>
        <v>0.88584236925034054</v>
      </c>
      <c r="T15" s="4"/>
      <c r="U15" s="4"/>
    </row>
    <row r="16" spans="1:21" ht="13.4" customHeight="1" x14ac:dyDescent="0.25">
      <c r="A16" s="12" t="s">
        <v>20</v>
      </c>
      <c r="B16" s="25">
        <v>195933</v>
      </c>
      <c r="C16" s="27">
        <v>204632.68878597071</v>
      </c>
      <c r="D16" s="21">
        <f t="shared" si="0"/>
        <v>0.95748631932862949</v>
      </c>
      <c r="E16" s="25">
        <v>15136</v>
      </c>
      <c r="F16" s="27">
        <v>14572.687524016741</v>
      </c>
      <c r="G16" s="21">
        <f t="shared" si="1"/>
        <v>1.0386553595590986</v>
      </c>
      <c r="H16" s="25">
        <v>23302</v>
      </c>
      <c r="I16" s="27">
        <v>22428.234741702177</v>
      </c>
      <c r="J16" s="21">
        <f t="shared" si="2"/>
        <v>1.0389582714984331</v>
      </c>
      <c r="K16" s="25">
        <v>34660</v>
      </c>
      <c r="L16" s="27">
        <v>34794.247257454255</v>
      </c>
      <c r="M16" s="21">
        <f t="shared" si="3"/>
        <v>0.99614168237464906</v>
      </c>
      <c r="N16" s="25">
        <v>41896</v>
      </c>
      <c r="O16" s="27">
        <v>44581.30951904862</v>
      </c>
      <c r="P16" s="21">
        <f t="shared" si="4"/>
        <v>0.93976602419224031</v>
      </c>
      <c r="Q16" s="25">
        <v>77691</v>
      </c>
      <c r="R16" s="27">
        <v>88256.209743748914</v>
      </c>
      <c r="S16" s="21">
        <f t="shared" si="5"/>
        <v>0.88028933290445055</v>
      </c>
      <c r="T16" s="4"/>
      <c r="U16" s="4"/>
    </row>
    <row r="17" spans="1:21" ht="13.4" customHeight="1" x14ac:dyDescent="0.25">
      <c r="A17" s="12" t="s">
        <v>21</v>
      </c>
      <c r="B17" s="25">
        <v>61811</v>
      </c>
      <c r="C17" s="27">
        <v>66675.036068788919</v>
      </c>
      <c r="D17" s="21">
        <f t="shared" si="0"/>
        <v>0.92704861736001654</v>
      </c>
      <c r="E17" s="25">
        <v>9028</v>
      </c>
      <c r="F17" s="27">
        <v>9031.7211829707594</v>
      </c>
      <c r="G17" s="21">
        <f t="shared" si="1"/>
        <v>0.99958798739516275</v>
      </c>
      <c r="H17" s="25">
        <v>15470</v>
      </c>
      <c r="I17" s="27">
        <v>16531.179035019359</v>
      </c>
      <c r="J17" s="21">
        <f t="shared" si="2"/>
        <v>0.93580741985968596</v>
      </c>
      <c r="K17" s="25">
        <v>16463</v>
      </c>
      <c r="L17" s="27">
        <v>18171.34823431632</v>
      </c>
      <c r="M17" s="21">
        <f t="shared" si="3"/>
        <v>0.90598670983091234</v>
      </c>
      <c r="N17" s="25">
        <v>13150</v>
      </c>
      <c r="O17" s="27">
        <v>14637.431045041621</v>
      </c>
      <c r="P17" s="21">
        <f t="shared" si="4"/>
        <v>0.89838168730123691</v>
      </c>
      <c r="Q17" s="25">
        <v>7560</v>
      </c>
      <c r="R17" s="27">
        <v>8303.3565714408596</v>
      </c>
      <c r="S17" s="21">
        <f t="shared" si="5"/>
        <v>0.91047517169169734</v>
      </c>
      <c r="T17" s="4"/>
      <c r="U17" s="4"/>
    </row>
    <row r="18" spans="1:21" ht="13.4" customHeight="1" x14ac:dyDescent="0.25">
      <c r="A18" s="12" t="s">
        <v>22</v>
      </c>
      <c r="B18" s="25">
        <v>345809</v>
      </c>
      <c r="C18" s="27">
        <v>371590.04362887994</v>
      </c>
      <c r="D18" s="21">
        <f t="shared" si="0"/>
        <v>0.93061965983505102</v>
      </c>
      <c r="E18" s="25">
        <v>93037</v>
      </c>
      <c r="F18" s="27">
        <v>87058.45460478864</v>
      </c>
      <c r="G18" s="21">
        <f t="shared" si="1"/>
        <v>1.0686727719019551</v>
      </c>
      <c r="H18" s="25">
        <v>73691</v>
      </c>
      <c r="I18" s="27">
        <v>82860.916325008919</v>
      </c>
      <c r="J18" s="21">
        <f t="shared" si="2"/>
        <v>0.8893336360288201</v>
      </c>
      <c r="K18" s="25">
        <v>64161</v>
      </c>
      <c r="L18" s="27">
        <v>71903.075391547973</v>
      </c>
      <c r="M18" s="21">
        <f t="shared" si="3"/>
        <v>0.89232622736387113</v>
      </c>
      <c r="N18" s="25">
        <v>67709</v>
      </c>
      <c r="O18" s="27">
        <v>77735.387577205925</v>
      </c>
      <c r="P18" s="21">
        <f t="shared" si="4"/>
        <v>0.87101900576172175</v>
      </c>
      <c r="Q18" s="25">
        <v>44019</v>
      </c>
      <c r="R18" s="27">
        <v>52032.209730328555</v>
      </c>
      <c r="S18" s="21">
        <f t="shared" si="5"/>
        <v>0.8459952062028645</v>
      </c>
      <c r="T18" s="4"/>
      <c r="U18" s="4"/>
    </row>
    <row r="19" spans="1:21" ht="13.4" customHeight="1" x14ac:dyDescent="0.25">
      <c r="A19" s="12" t="s">
        <v>23</v>
      </c>
      <c r="B19" s="25">
        <v>49651</v>
      </c>
      <c r="C19" s="27">
        <v>54330.604726711797</v>
      </c>
      <c r="D19" s="21">
        <f t="shared" si="0"/>
        <v>0.91386798011451076</v>
      </c>
      <c r="E19" s="25">
        <v>3948</v>
      </c>
      <c r="F19" s="27">
        <v>3911.5877285865004</v>
      </c>
      <c r="G19" s="21">
        <f t="shared" si="1"/>
        <v>1.0093088213636097</v>
      </c>
      <c r="H19" s="25">
        <v>4644</v>
      </c>
      <c r="I19" s="27">
        <v>5076.9711070343401</v>
      </c>
      <c r="J19" s="21">
        <f t="shared" si="2"/>
        <v>0.91471861905330876</v>
      </c>
      <c r="K19" s="25">
        <v>5981</v>
      </c>
      <c r="L19" s="27">
        <v>6738.7214800062593</v>
      </c>
      <c r="M19" s="21">
        <f t="shared" si="3"/>
        <v>0.88755708597626215</v>
      </c>
      <c r="N19" s="25">
        <v>10324</v>
      </c>
      <c r="O19" s="27">
        <v>11486.579688497461</v>
      </c>
      <c r="P19" s="21">
        <f t="shared" si="4"/>
        <v>0.89878800130019076</v>
      </c>
      <c r="Q19" s="25">
        <v>23838</v>
      </c>
      <c r="R19" s="27">
        <v>27116.744722587238</v>
      </c>
      <c r="S19" s="21">
        <f t="shared" si="5"/>
        <v>0.87908781986444828</v>
      </c>
      <c r="T19" s="4"/>
      <c r="U19" s="4"/>
    </row>
    <row r="20" spans="1:21" ht="13.4" customHeight="1" x14ac:dyDescent="0.25">
      <c r="A20" s="12" t="s">
        <v>24</v>
      </c>
      <c r="B20" s="25">
        <v>123634</v>
      </c>
      <c r="C20" s="27">
        <v>133474.16388620887</v>
      </c>
      <c r="D20" s="21">
        <f t="shared" si="0"/>
        <v>0.92627663961545448</v>
      </c>
      <c r="E20" s="25">
        <v>17185</v>
      </c>
      <c r="F20" s="27">
        <v>16703.82842441904</v>
      </c>
      <c r="G20" s="21">
        <f t="shared" si="1"/>
        <v>1.0288060654931981</v>
      </c>
      <c r="H20" s="25">
        <v>18912</v>
      </c>
      <c r="I20" s="27">
        <v>20210.76914660004</v>
      </c>
      <c r="J20" s="21">
        <f t="shared" si="2"/>
        <v>0.9357387570369371</v>
      </c>
      <c r="K20" s="25">
        <v>25817</v>
      </c>
      <c r="L20" s="27">
        <v>29080.631527008602</v>
      </c>
      <c r="M20" s="21">
        <f t="shared" si="3"/>
        <v>0.88777301744711057</v>
      </c>
      <c r="N20" s="25">
        <v>30488</v>
      </c>
      <c r="O20" s="27">
        <v>36072.931797695644</v>
      </c>
      <c r="P20" s="21">
        <f t="shared" si="4"/>
        <v>0.84517665963451261</v>
      </c>
      <c r="Q20" s="25">
        <v>26236</v>
      </c>
      <c r="R20" s="27">
        <v>31406.00299048554</v>
      </c>
      <c r="S20" s="21">
        <f t="shared" si="5"/>
        <v>0.83538169463806666</v>
      </c>
      <c r="T20" s="4"/>
      <c r="U20" s="4"/>
    </row>
    <row r="21" spans="1:21" ht="13.4" customHeight="1" x14ac:dyDescent="0.25">
      <c r="A21" s="12" t="s">
        <v>25</v>
      </c>
      <c r="B21" s="25">
        <v>443378</v>
      </c>
      <c r="C21" s="27">
        <v>463957.46695770882</v>
      </c>
      <c r="D21" s="21">
        <f t="shared" si="0"/>
        <v>0.95564363454983536</v>
      </c>
      <c r="E21" s="25">
        <v>62590</v>
      </c>
      <c r="F21" s="27">
        <v>58436.423018372938</v>
      </c>
      <c r="G21" s="21">
        <f t="shared" si="1"/>
        <v>1.0710785631133024</v>
      </c>
      <c r="H21" s="25">
        <v>69379</v>
      </c>
      <c r="I21" s="27">
        <v>71617.124840354765</v>
      </c>
      <c r="J21" s="21">
        <f t="shared" si="2"/>
        <v>0.96874874765855401</v>
      </c>
      <c r="K21" s="25">
        <v>81390</v>
      </c>
      <c r="L21" s="27">
        <v>87209.522820513361</v>
      </c>
      <c r="M21" s="21">
        <f t="shared" si="3"/>
        <v>0.93326964037527682</v>
      </c>
      <c r="N21" s="25">
        <v>108783</v>
      </c>
      <c r="O21" s="27">
        <v>117665.95416930065</v>
      </c>
      <c r="P21" s="21">
        <f t="shared" si="4"/>
        <v>0.92450701452248762</v>
      </c>
      <c r="Q21" s="25">
        <v>112916</v>
      </c>
      <c r="R21" s="27">
        <v>129028.44210916711</v>
      </c>
      <c r="S21" s="21">
        <f t="shared" si="5"/>
        <v>0.8751248806403874</v>
      </c>
      <c r="T21" s="4"/>
      <c r="U21" s="4"/>
    </row>
    <row r="22" spans="1:21" ht="13.4" customHeight="1" x14ac:dyDescent="0.25">
      <c r="A22" s="12" t="s">
        <v>26</v>
      </c>
      <c r="B22" s="25">
        <v>49932</v>
      </c>
      <c r="C22" s="27">
        <v>51282.263945123697</v>
      </c>
      <c r="D22" s="21">
        <f t="shared" si="0"/>
        <v>0.97366996225890901</v>
      </c>
      <c r="E22" s="25">
        <v>8268</v>
      </c>
      <c r="F22" s="27">
        <v>7823.1754571730007</v>
      </c>
      <c r="G22" s="21">
        <f t="shared" si="1"/>
        <v>1.0568598448625033</v>
      </c>
      <c r="H22" s="25">
        <v>10257</v>
      </c>
      <c r="I22" s="27">
        <v>10461.473938936861</v>
      </c>
      <c r="J22" s="21">
        <f t="shared" si="2"/>
        <v>0.98045457646500245</v>
      </c>
      <c r="K22" s="25">
        <v>10475</v>
      </c>
      <c r="L22" s="27">
        <v>10828.35389141118</v>
      </c>
      <c r="M22" s="21">
        <f t="shared" si="3"/>
        <v>0.96736771858819171</v>
      </c>
      <c r="N22" s="25">
        <v>12936</v>
      </c>
      <c r="O22" s="27">
        <v>14221.99345179864</v>
      </c>
      <c r="P22" s="21">
        <f t="shared" si="4"/>
        <v>0.9095771309305446</v>
      </c>
      <c r="Q22" s="25">
        <v>7324</v>
      </c>
      <c r="R22" s="27">
        <v>7947.2672058040198</v>
      </c>
      <c r="S22" s="21">
        <f t="shared" si="5"/>
        <v>0.92157465079960599</v>
      </c>
      <c r="T22" s="4"/>
      <c r="U22" s="4"/>
    </row>
    <row r="23" spans="1:21" ht="13.4" customHeight="1" x14ac:dyDescent="0.25">
      <c r="A23" s="12" t="s">
        <v>27</v>
      </c>
      <c r="B23" s="25">
        <v>652456</v>
      </c>
      <c r="C23" s="27">
        <v>677713.59692016419</v>
      </c>
      <c r="D23" s="21">
        <f t="shared" si="0"/>
        <v>0.96273116396816283</v>
      </c>
      <c r="E23" s="25">
        <v>160821</v>
      </c>
      <c r="F23" s="27">
        <v>164119.43050465206</v>
      </c>
      <c r="G23" s="21">
        <f t="shared" si="1"/>
        <v>0.97990225475125226</v>
      </c>
      <c r="H23" s="25">
        <v>175739</v>
      </c>
      <c r="I23" s="27">
        <v>177321.71350570416</v>
      </c>
      <c r="J23" s="21">
        <f t="shared" si="2"/>
        <v>0.99107433898300756</v>
      </c>
      <c r="K23" s="25">
        <v>136336</v>
      </c>
      <c r="L23" s="27">
        <v>149217.63008209219</v>
      </c>
      <c r="M23" s="21">
        <f t="shared" si="3"/>
        <v>0.913672197614951</v>
      </c>
      <c r="N23" s="25">
        <v>116298</v>
      </c>
      <c r="O23" s="27">
        <v>121555.9607242122</v>
      </c>
      <c r="P23" s="21">
        <f t="shared" si="4"/>
        <v>0.95674452578971814</v>
      </c>
      <c r="Q23" s="25">
        <v>58567</v>
      </c>
      <c r="R23" s="27">
        <v>65498.862103503598</v>
      </c>
      <c r="S23" s="21">
        <f t="shared" si="5"/>
        <v>0.89416820566211319</v>
      </c>
      <c r="T23" s="4"/>
      <c r="U23" s="4"/>
    </row>
    <row r="24" spans="1:21" ht="13.4" customHeight="1" x14ac:dyDescent="0.25">
      <c r="A24" s="12" t="s">
        <v>28</v>
      </c>
      <c r="B24" s="25">
        <v>32923</v>
      </c>
      <c r="C24" s="27">
        <v>35247.451904628419</v>
      </c>
      <c r="D24" s="21">
        <f t="shared" si="0"/>
        <v>0.93405333494977572</v>
      </c>
      <c r="E24" s="25">
        <v>2784</v>
      </c>
      <c r="F24" s="27">
        <v>2379.3243976643398</v>
      </c>
      <c r="G24" s="21">
        <f t="shared" si="1"/>
        <v>1.1700800457192426</v>
      </c>
      <c r="H24" s="25">
        <v>2193</v>
      </c>
      <c r="I24" s="27">
        <v>2217.46559510214</v>
      </c>
      <c r="J24" s="21">
        <f t="shared" si="2"/>
        <v>0.988966865977006</v>
      </c>
      <c r="K24" s="25">
        <v>8397</v>
      </c>
      <c r="L24" s="27">
        <v>9511.9022972386192</v>
      </c>
      <c r="M24" s="21">
        <f t="shared" si="3"/>
        <v>0.88278871434978001</v>
      </c>
      <c r="N24" s="25">
        <v>10999</v>
      </c>
      <c r="O24" s="27">
        <v>12279.687821052241</v>
      </c>
      <c r="P24" s="21">
        <f t="shared" si="4"/>
        <v>0.89570680951215753</v>
      </c>
      <c r="Q24" s="25">
        <v>8020</v>
      </c>
      <c r="R24" s="27">
        <v>8859.07179357108</v>
      </c>
      <c r="S24" s="21">
        <f t="shared" si="5"/>
        <v>0.90528671477976008</v>
      </c>
      <c r="T24" s="4"/>
      <c r="U24" s="4"/>
    </row>
    <row r="25" spans="1:21" ht="13.4" customHeight="1" x14ac:dyDescent="0.25">
      <c r="A25" s="12" t="s">
        <v>29</v>
      </c>
      <c r="B25" s="25">
        <v>67146</v>
      </c>
      <c r="C25" s="27">
        <v>73084.644650252041</v>
      </c>
      <c r="D25" s="21">
        <f t="shared" si="0"/>
        <v>0.91874292228317533</v>
      </c>
      <c r="E25" s="25">
        <v>4206</v>
      </c>
      <c r="F25" s="27">
        <v>3900.7971417490198</v>
      </c>
      <c r="G25" s="21">
        <f t="shared" si="1"/>
        <v>1.0782411510161574</v>
      </c>
      <c r="H25" s="25">
        <v>6445</v>
      </c>
      <c r="I25" s="27">
        <v>6878.9991088935003</v>
      </c>
      <c r="J25" s="21">
        <f t="shared" si="2"/>
        <v>0.93690955587820834</v>
      </c>
      <c r="K25" s="25">
        <v>13532</v>
      </c>
      <c r="L25" s="27">
        <v>14324.504026754701</v>
      </c>
      <c r="M25" s="21">
        <f t="shared" si="3"/>
        <v>0.94467494125629092</v>
      </c>
      <c r="N25" s="25">
        <v>15258</v>
      </c>
      <c r="O25" s="27">
        <v>17804.468281842001</v>
      </c>
      <c r="P25" s="21">
        <f t="shared" si="4"/>
        <v>0.85697588709015071</v>
      </c>
      <c r="Q25" s="25">
        <v>26992</v>
      </c>
      <c r="R25" s="27">
        <v>30175.876091012819</v>
      </c>
      <c r="S25" s="21">
        <f t="shared" si="5"/>
        <v>0.89448935694824572</v>
      </c>
      <c r="T25" s="4"/>
      <c r="U25" s="4"/>
    </row>
    <row r="26" spans="1:21" ht="13.4" customHeight="1" x14ac:dyDescent="0.25">
      <c r="A26" s="18" t="s">
        <v>30</v>
      </c>
      <c r="B26" s="19">
        <f>Ethnicity!B26</f>
        <v>5088376</v>
      </c>
      <c r="C26" s="19">
        <f>SUM(C6:C25)</f>
        <v>5395314.9999298602</v>
      </c>
      <c r="D26" s="20">
        <f t="shared" si="0"/>
        <v>0.94311008718974698</v>
      </c>
      <c r="E26" s="19">
        <f>SUM(E6:E25)</f>
        <v>1040724</v>
      </c>
      <c r="F26" s="19">
        <f>SUM(F6:F25)</f>
        <v>1029395.0078338939</v>
      </c>
      <c r="G26" s="20">
        <f t="shared" si="1"/>
        <v>1.0110054858240911</v>
      </c>
      <c r="H26" s="19">
        <f>SUM(H6:H25)</f>
        <v>993877</v>
      </c>
      <c r="I26" s="19">
        <f>SUM(I6:I25)</f>
        <v>1048818.0641413578</v>
      </c>
      <c r="J26" s="20">
        <f t="shared" si="2"/>
        <v>0.94761621102861471</v>
      </c>
      <c r="K26" s="19">
        <f>SUM(K6:K25)</f>
        <v>987860</v>
      </c>
      <c r="L26" s="19">
        <f>SUM(L6:L25)</f>
        <v>1068688.9297971819</v>
      </c>
      <c r="M26" s="20">
        <f t="shared" si="3"/>
        <v>0.92436627016196216</v>
      </c>
      <c r="N26" s="19">
        <f>SUM(N6:N25)</f>
        <v>1000095</v>
      </c>
      <c r="O26" s="19">
        <f>SUM(O6:O25)</f>
        <v>1100850.2738662909</v>
      </c>
      <c r="P26" s="20">
        <f t="shared" si="4"/>
        <v>0.90847504310242955</v>
      </c>
      <c r="Q26" s="19">
        <f>SUM(Q6:Q25)</f>
        <v>1003283</v>
      </c>
      <c r="R26" s="19">
        <f>SUM(R6:R25)</f>
        <v>1147562.724291137</v>
      </c>
      <c r="S26" s="20">
        <f t="shared" si="5"/>
        <v>0.87427290793166867</v>
      </c>
      <c r="T26" s="4"/>
      <c r="U26" s="4"/>
    </row>
    <row r="28" spans="1:21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</row>
    <row r="29" spans="1:21" x14ac:dyDescent="0.25">
      <c r="A29" s="2" t="s">
        <v>50</v>
      </c>
    </row>
    <row r="30" spans="1:21" x14ac:dyDescent="0.25">
      <c r="A30" s="24" t="s">
        <v>48</v>
      </c>
      <c r="B30" s="22"/>
      <c r="C30" s="22"/>
      <c r="D30" s="22"/>
      <c r="E30" s="22"/>
      <c r="F30" s="22"/>
      <c r="G30" s="22"/>
      <c r="H30" s="22"/>
      <c r="I30" s="22"/>
    </row>
    <row r="33" spans="1:3" x14ac:dyDescent="0.25">
      <c r="A33" s="24"/>
      <c r="B33" s="4"/>
      <c r="C33" s="4"/>
    </row>
    <row r="34" spans="1:3" x14ac:dyDescent="0.25">
      <c r="B34" s="4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1001576-1159430328-772</_dlc_DocId>
    <_dlc_DocIdUrl xmlns="d3b74e82-c9ec-4ac4-aba2-12ff7e201463">
      <Url>https://hauoraaotearoa.sharepoint.com/sites/1001576/_layouts/15/DocIdRedir.aspx?ID=1001576-1159430328-772</Url>
      <Description>1001576-1159430328-772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E4BCB3F-6DC5-454C-846E-7550A0E878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008C9A0-770B-4C11-AC45-494C6A7A233E}">
  <ds:schemaRefs>
    <ds:schemaRef ds:uri="http://schemas.microsoft.com/office/2006/metadata/properties"/>
    <ds:schemaRef ds:uri="http://schemas.microsoft.com/office/infopath/2007/PartnerControls"/>
    <ds:schemaRef ds:uri="022ac790-2617-4d6d-ba0d-b9eacc83125f"/>
  </ds:schemaRefs>
</ds:datastoreItem>
</file>

<file path=customXml/itemProps3.xml><?xml version="1.0" encoding="utf-8"?>
<ds:datastoreItem xmlns:ds="http://schemas.openxmlformats.org/officeDocument/2006/customXml" ds:itemID="{1D2747BA-57F9-4321-9BC1-BC96E4A29931}"/>
</file>

<file path=customXml/itemProps4.xml><?xml version="1.0" encoding="utf-8"?>
<ds:datastoreItem xmlns:ds="http://schemas.openxmlformats.org/officeDocument/2006/customXml" ds:itemID="{3F8A24D1-0133-4423-91FC-9270875303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Manager/>
  <Company>Ministry of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subject/>
  <dc:creator>Ministry of Health</dc:creator>
  <cp:keywords/>
  <dc:description/>
  <cp:lastModifiedBy>Aish Vasudevan</cp:lastModifiedBy>
  <cp:revision/>
  <dcterms:created xsi:type="dcterms:W3CDTF">2015-08-23T23:06:45Z</dcterms:created>
  <dcterms:modified xsi:type="dcterms:W3CDTF">2025-04-14T01:25:47Z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236d7587-615e-48f8-88fb-fb1762c171bc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LocalArea">
    <vt:lpwstr/>
  </property>
  <property fmtid="{D5CDD505-2E9C-101B-9397-08002B2CF9AE}" pid="13" name="HNZRegion">
    <vt:lpwstr/>
  </property>
  <property fmtid="{D5CDD505-2E9C-101B-9397-08002B2CF9AE}" pid="14" name="HNZTopic">
    <vt:lpwstr/>
  </property>
</Properties>
</file>