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yuelin_yao_tewhatuora_govt_nz/Documents/Documents/Yuelin/Tasks/20241203 Tier 1 Report Automation/2025Q1/"/>
    </mc:Choice>
  </mc:AlternateContent>
  <xr:revisionPtr revIDLastSave="103" documentId="13_ncr:1_{280139B9-9175-4D91-A0FA-E781CBDCAC58}" xr6:coauthVersionLast="47" xr6:coauthVersionMax="47" xr10:uidLastSave="{EF75BD87-AF01-4FE8-89C8-145A4491A532}"/>
  <bookViews>
    <workbookView xWindow="-31300" yWindow="-2010" windowWidth="24710" windowHeight="14710" firstSheet="1" activeTab="3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  <c r="B26" i="1"/>
  <c r="O26" i="1"/>
  <c r="N26" i="1"/>
  <c r="P26" i="1" s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L26" i="7"/>
  <c r="U26" i="7"/>
  <c r="T26" i="7"/>
  <c r="R26" i="7"/>
  <c r="Q26" i="7"/>
  <c r="O26" i="7"/>
  <c r="N26" i="7"/>
  <c r="K26" i="7"/>
  <c r="I26" i="7"/>
  <c r="H26" i="7"/>
  <c r="F26" i="7"/>
  <c r="E26" i="7"/>
  <c r="G26" i="7" s="1"/>
  <c r="C26" i="7"/>
  <c r="B26" i="7"/>
  <c r="D26" i="7" s="1"/>
  <c r="I26" i="6"/>
  <c r="H26" i="6"/>
  <c r="F26" i="6"/>
  <c r="E26" i="6"/>
  <c r="C26" i="6"/>
  <c r="B26" i="6"/>
  <c r="L26" i="1"/>
  <c r="K26" i="1"/>
  <c r="I26" i="1"/>
  <c r="H26" i="1"/>
  <c r="F26" i="1"/>
  <c r="E26" i="1"/>
  <c r="S26" i="7" l="1"/>
  <c r="V26" i="7"/>
  <c r="P26" i="7"/>
  <c r="M26" i="7"/>
  <c r="J26" i="7"/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J26" i="1"/>
  <c r="R26" i="8"/>
  <c r="Q26" i="8"/>
  <c r="O26" i="8"/>
  <c r="N26" i="8"/>
  <c r="L26" i="8"/>
  <c r="K26" i="8"/>
  <c r="I26" i="8"/>
  <c r="H26" i="8"/>
  <c r="F26" i="8"/>
  <c r="E26" i="8"/>
  <c r="M26" i="1" l="1"/>
  <c r="G26" i="1"/>
  <c r="D26" i="1" l="1"/>
  <c r="B26" i="8"/>
  <c r="C26" i="8"/>
  <c r="D7" i="7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8"/>
</calcChain>
</file>

<file path=xl/sharedStrings.xml><?xml version="1.0" encoding="utf-8"?>
<sst xmlns="http://schemas.openxmlformats.org/spreadsheetml/2006/main" count="186" uniqueCount="51">
  <si>
    <t>Access to Primary Care by Prioritised Ethnicity (January 2025)</t>
  </si>
  <si>
    <t>This report shows the number and estimated percentage of the New Zealand population (based on Stats NZ population projections) who are enrolled in a PHO by prioritised ethnicity.</t>
  </si>
  <si>
    <t>Total</t>
  </si>
  <si>
    <t>Māori</t>
  </si>
  <si>
    <t>Pacific</t>
  </si>
  <si>
    <t>Asian</t>
  </si>
  <si>
    <t>Other</t>
  </si>
  <si>
    <t>District of Domicile</t>
  </si>
  <si>
    <t>Total Enrolled</t>
  </si>
  <si>
    <t>Total Population</t>
  </si>
  <si>
    <t>%</t>
  </si>
  <si>
    <t>Auckland</t>
  </si>
  <si>
    <t>Bay of Plenty</t>
  </si>
  <si>
    <t>Canterbury</t>
  </si>
  <si>
    <t>Capital and Coast</t>
  </si>
  <si>
    <t>Counties Manukau</t>
  </si>
  <si>
    <t>Hawke's Bay</t>
  </si>
  <si>
    <t>Hutt Valley</t>
  </si>
  <si>
    <t>Lakes</t>
  </si>
  <si>
    <t>MidCentral</t>
  </si>
  <si>
    <t>Nelson Marlborough</t>
  </si>
  <si>
    <t>Northland</t>
  </si>
  <si>
    <t>South Canterbury</t>
  </si>
  <si>
    <t>Southern</t>
  </si>
  <si>
    <t>Tairāwhiti</t>
  </si>
  <si>
    <t>Taranaki</t>
  </si>
  <si>
    <t>Waikato</t>
  </si>
  <si>
    <t>Wairarapa</t>
  </si>
  <si>
    <t>Waitematā</t>
  </si>
  <si>
    <t>West Coast</t>
  </si>
  <si>
    <t>Whanganui</t>
  </si>
  <si>
    <t>National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</si>
  <si>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</si>
  <si>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 xml:space="preserve">           Population is based on the December 2023 update of the projections provided by Stats NZ.</t>
  </si>
  <si>
    <t>This report shows the number and estimated percentage of the New Zealand population (based on Stats NZ population projections) who are enrolled in a PHO by gender.</t>
  </si>
  <si>
    <t>Female</t>
  </si>
  <si>
    <t>Male</t>
  </si>
  <si>
    <t>This report shows the number and estimated percentage of the New Zealand population (based on Stats NZ population projections) who are enrolled in a PHO by age group.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</si>
  <si>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</si>
  <si>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</si>
  <si>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</si>
  <si>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</si>
  <si>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</si>
  <si>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</si>
  <si>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This report shows the number and estimated percentage of the New Zealand population (based on Stats NZ population projections) who are enrolled in a PHO by deprivation.</t>
  </si>
  <si>
    <t>NZ Dep 1 - 2</t>
  </si>
  <si>
    <t>NZ Dep 3 - 4</t>
  </si>
  <si>
    <t>NZ Dep 5 - 6</t>
  </si>
  <si>
    <t>NZ Dep 7 - 8</t>
  </si>
  <si>
    <t>NZ Dep 9 - 10 (Highly Deprived)</t>
  </si>
  <si>
    <t xml:space="preserve">           Total enrolment numbers include enrolees with unknown deprivation. Counts of those with unknown deprivation are not displayed separately.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</si>
</sst>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#,##0;\-#,##0;0"/>
    <numFmt numFmtId="166" formatCode="#,##0.00;\-#,##0.00;0.00"/>
    <numFmt numFmtId="167" formatCode="0.000%"/>
    <numFmt numFmtId="168" formatCode="0.0"/>
  </numFmts>
  <fonts count="12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30">
    <xf numFmtId="0" fontId="0" fillId="0" borderId="0" xfId="0"/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Continuous" vertical="center"/>
    </xf>
    <xf numFmtId="0" fontId="7" fillId="2" borderId="1" xfId="1" applyFont="1" applyFill="1" applyBorder="1" applyAlignment="1">
      <alignment horizontal="centerContinuous" vertical="center"/>
    </xf>
    <xf numFmtId="0" fontId="4" fillId="3" borderId="2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1" xfId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1" fontId="6" fillId="2" borderId="1" xfId="1" applyNumberFormat="1" applyFont="1" applyFill="1" applyBorder="1" applyAlignment="1">
      <alignment horizontal="right" vertical="center"/>
    </xf>
    <xf numFmtId="1" fontId="5" fillId="0" borderId="1" xfId="0" applyNumberFormat="1" applyFont="1" applyBorder="1" applyAlignment="1">
      <alignment vertical="center"/>
    </xf>
    <xf numFmtId="168" fontId="5" fillId="0" borderId="1" xfId="0" applyNumberFormat="1" applyFont="1" applyBorder="1" applyAlignment="1">
      <alignment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zoomScaleNormal="100" workbookViewId="0">
      <pane xSplit="4" ySplit="5" topLeftCell="E12" activePane="bottomRight" state="frozen"/>
      <selection pane="bottomRight" activeCell="C27" sqref="C27"/>
      <selection pane="bottomLeft" activeCell="A6" sqref="A6"/>
      <selection pane="topRight" activeCell="E1" sqref="E1"/>
    </sheetView>
  </sheetViews>
  <sheetFormatPr defaultColWidth="9.28515625" defaultRowHeight="11.45"/>
  <cols>
    <col min="1" max="1" width="27.5703125" style="2" customWidth="1"/>
    <col min="2" max="2" width="12.140625" style="2" bestFit="1" customWidth="1"/>
    <col min="3" max="3" width="14" style="2" bestFit="1" customWidth="1"/>
    <col min="4" max="4" width="9.42578125" style="2" customWidth="1"/>
    <col min="5" max="5" width="12.140625" style="2" bestFit="1" customWidth="1"/>
    <col min="6" max="6" width="14" style="2" bestFit="1" customWidth="1"/>
    <col min="7" max="7" width="9.42578125" style="2" customWidth="1"/>
    <col min="8" max="8" width="12.140625" style="2" bestFit="1" customWidth="1"/>
    <col min="9" max="9" width="14" style="2" bestFit="1" customWidth="1"/>
    <col min="10" max="10" width="9.42578125" style="2" customWidth="1"/>
    <col min="11" max="11" width="12.140625" style="2" bestFit="1" customWidth="1"/>
    <col min="12" max="12" width="14" style="2" bestFit="1" customWidth="1"/>
    <col min="13" max="13" width="9.42578125" style="2" customWidth="1"/>
    <col min="14" max="16384" width="9.28515625" style="2"/>
  </cols>
  <sheetData>
    <row r="1" spans="1:16" ht="13.9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 ht="12">
      <c r="A2" s="11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6" ht="1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6" ht="13.35" customHeight="1">
      <c r="B4" s="13" t="s">
        <v>2</v>
      </c>
      <c r="C4" s="14"/>
      <c r="D4" s="14"/>
      <c r="E4" s="13" t="s">
        <v>3</v>
      </c>
      <c r="F4" s="14"/>
      <c r="G4" s="14"/>
      <c r="H4" s="13" t="s">
        <v>4</v>
      </c>
      <c r="I4" s="14"/>
      <c r="J4" s="14"/>
      <c r="K4" s="13" t="s">
        <v>5</v>
      </c>
      <c r="L4" s="14"/>
      <c r="M4" s="14"/>
      <c r="N4" s="13" t="s">
        <v>6</v>
      </c>
      <c r="O4" s="14"/>
      <c r="P4" s="14"/>
    </row>
    <row r="5" spans="1:16" ht="26.65" customHeight="1">
      <c r="A5" s="15" t="s">
        <v>7</v>
      </c>
      <c r="B5" s="16" t="s">
        <v>8</v>
      </c>
      <c r="C5" s="16" t="s">
        <v>9</v>
      </c>
      <c r="D5" s="17" t="s">
        <v>10</v>
      </c>
      <c r="E5" s="16" t="s">
        <v>8</v>
      </c>
      <c r="F5" s="16" t="s">
        <v>9</v>
      </c>
      <c r="G5" s="17" t="s">
        <v>10</v>
      </c>
      <c r="H5" s="16" t="s">
        <v>8</v>
      </c>
      <c r="I5" s="16" t="s">
        <v>9</v>
      </c>
      <c r="J5" s="17" t="s">
        <v>10</v>
      </c>
      <c r="K5" s="16" t="s">
        <v>8</v>
      </c>
      <c r="L5" s="16" t="s">
        <v>9</v>
      </c>
      <c r="M5" s="17" t="s">
        <v>10</v>
      </c>
      <c r="N5" s="16" t="s">
        <v>8</v>
      </c>
      <c r="O5" s="16" t="s">
        <v>9</v>
      </c>
      <c r="P5" s="17" t="s">
        <v>10</v>
      </c>
    </row>
    <row r="6" spans="1:16" ht="13.35" customHeight="1">
      <c r="A6" s="12" t="s">
        <v>11</v>
      </c>
      <c r="B6" s="25">
        <v>484318</v>
      </c>
      <c r="C6" s="27">
        <v>505280</v>
      </c>
      <c r="D6" s="21">
        <f>IF(B6=0,"",B6/C6)</f>
        <v>0.95851409119696007</v>
      </c>
      <c r="E6" s="25">
        <v>36574</v>
      </c>
      <c r="F6" s="25">
        <v>41170</v>
      </c>
      <c r="G6" s="21">
        <f>IF(E6=0,"",E6/F6)</f>
        <v>0.88836531454942924</v>
      </c>
      <c r="H6" s="25">
        <v>56243</v>
      </c>
      <c r="I6" s="27">
        <v>57060</v>
      </c>
      <c r="J6" s="21">
        <f>IF(H6=0,"",H6/I6)</f>
        <v>0.98568173852085528</v>
      </c>
      <c r="K6" s="25">
        <v>164151</v>
      </c>
      <c r="L6" s="27">
        <v>182930</v>
      </c>
      <c r="M6" s="21">
        <f>IF(K6=0,"",K6/L6)</f>
        <v>0.89734324605040183</v>
      </c>
      <c r="N6" s="25">
        <v>227350</v>
      </c>
      <c r="O6" s="27">
        <v>224120</v>
      </c>
      <c r="P6" s="21">
        <f>IF(N6=0,"",N6/O6)</f>
        <v>1.014411922184544</v>
      </c>
    </row>
    <row r="7" spans="1:16" ht="13.35" customHeight="1">
      <c r="A7" s="12" t="s">
        <v>12</v>
      </c>
      <c r="B7" s="25">
        <v>264658</v>
      </c>
      <c r="C7" s="27">
        <v>287420</v>
      </c>
      <c r="D7" s="21">
        <f t="shared" ref="D7:D26" si="0">IF(B7=0,"",B7/C7)</f>
        <v>0.92080578943706071</v>
      </c>
      <c r="E7" s="25">
        <v>64148</v>
      </c>
      <c r="F7" s="25">
        <v>74770</v>
      </c>
      <c r="G7" s="21">
        <f t="shared" ref="G7:G26" si="1">IF(E7=0,"",E7/F7)</f>
        <v>0.85793767553831746</v>
      </c>
      <c r="H7" s="25">
        <v>5260</v>
      </c>
      <c r="I7" s="27">
        <v>5730</v>
      </c>
      <c r="J7" s="21">
        <f t="shared" ref="J7:J26" si="2">IF(H7=0,"",H7/I7)</f>
        <v>0.91797556719022688</v>
      </c>
      <c r="K7" s="25">
        <v>23653</v>
      </c>
      <c r="L7" s="27">
        <v>29090</v>
      </c>
      <c r="M7" s="21">
        <f t="shared" ref="M7:M26" si="3">IF(K7=0,"",K7/L7)</f>
        <v>0.81309728429013406</v>
      </c>
      <c r="N7" s="25">
        <v>171597</v>
      </c>
      <c r="O7" s="27">
        <v>177830</v>
      </c>
      <c r="P7" s="21">
        <f t="shared" ref="P7:P26" si="4">IF(N7=0,"",N7/O7)</f>
        <v>0.96494967103413376</v>
      </c>
    </row>
    <row r="8" spans="1:16" ht="13.35" customHeight="1">
      <c r="A8" s="12" t="s">
        <v>13</v>
      </c>
      <c r="B8" s="25">
        <v>604440</v>
      </c>
      <c r="C8" s="27">
        <v>618990</v>
      </c>
      <c r="D8" s="21">
        <f t="shared" si="0"/>
        <v>0.97649396597683324</v>
      </c>
      <c r="E8" s="25">
        <v>57431</v>
      </c>
      <c r="F8" s="25">
        <v>64070</v>
      </c>
      <c r="G8" s="21">
        <f t="shared" si="1"/>
        <v>0.8963789605119401</v>
      </c>
      <c r="H8" s="25">
        <v>18622</v>
      </c>
      <c r="I8" s="27">
        <v>20010</v>
      </c>
      <c r="J8" s="21">
        <f t="shared" si="2"/>
        <v>0.93063468265867066</v>
      </c>
      <c r="K8" s="25">
        <v>88169</v>
      </c>
      <c r="L8" s="27">
        <v>99820</v>
      </c>
      <c r="M8" s="21">
        <f t="shared" si="3"/>
        <v>0.88327990382688837</v>
      </c>
      <c r="N8" s="25">
        <v>440218</v>
      </c>
      <c r="O8" s="27">
        <v>435090</v>
      </c>
      <c r="P8" s="21">
        <f t="shared" si="4"/>
        <v>1.0117860672504539</v>
      </c>
    </row>
    <row r="9" spans="1:16" ht="13.35" customHeight="1">
      <c r="A9" s="12" t="s">
        <v>14</v>
      </c>
      <c r="B9" s="25">
        <v>309025</v>
      </c>
      <c r="C9" s="27">
        <v>331720</v>
      </c>
      <c r="D9" s="21">
        <f t="shared" si="0"/>
        <v>0.93158386591100928</v>
      </c>
      <c r="E9" s="25">
        <v>35146</v>
      </c>
      <c r="F9" s="25">
        <v>41550</v>
      </c>
      <c r="G9" s="21">
        <f t="shared" si="1"/>
        <v>0.84587244283995189</v>
      </c>
      <c r="H9" s="25">
        <v>23060</v>
      </c>
      <c r="I9" s="27">
        <v>23730</v>
      </c>
      <c r="J9" s="21">
        <f t="shared" si="2"/>
        <v>0.97176569742941421</v>
      </c>
      <c r="K9" s="25">
        <v>50730</v>
      </c>
      <c r="L9" s="27">
        <v>57020</v>
      </c>
      <c r="M9" s="21">
        <f t="shared" si="3"/>
        <v>0.88968782883198883</v>
      </c>
      <c r="N9" s="25">
        <v>200089</v>
      </c>
      <c r="O9" s="27">
        <v>209420</v>
      </c>
      <c r="P9" s="21">
        <f t="shared" si="4"/>
        <v>0.95544360615031998</v>
      </c>
    </row>
    <row r="10" spans="1:16" ht="13.35" customHeight="1">
      <c r="A10" s="12" t="s">
        <v>15</v>
      </c>
      <c r="B10" s="25">
        <v>618644</v>
      </c>
      <c r="C10" s="27">
        <v>648850</v>
      </c>
      <c r="D10" s="21">
        <f t="shared" si="0"/>
        <v>0.9534468675348694</v>
      </c>
      <c r="E10" s="25">
        <v>82152</v>
      </c>
      <c r="F10" s="25">
        <v>103790</v>
      </c>
      <c r="G10" s="21">
        <f t="shared" si="1"/>
        <v>0.79152134116966955</v>
      </c>
      <c r="H10" s="25">
        <v>152233</v>
      </c>
      <c r="I10" s="27">
        <v>144770</v>
      </c>
      <c r="J10" s="21">
        <f t="shared" si="2"/>
        <v>1.0515507356496512</v>
      </c>
      <c r="K10" s="25">
        <v>200611</v>
      </c>
      <c r="L10" s="27">
        <v>219080</v>
      </c>
      <c r="M10" s="21">
        <f t="shared" si="3"/>
        <v>0.91569746211429615</v>
      </c>
      <c r="N10" s="25">
        <v>183648</v>
      </c>
      <c r="O10" s="27">
        <v>181210</v>
      </c>
      <c r="P10" s="21">
        <f t="shared" si="4"/>
        <v>1.0134540036421831</v>
      </c>
    </row>
    <row r="11" spans="1:16" ht="13.35" customHeight="1">
      <c r="A11" s="12" t="s">
        <v>16</v>
      </c>
      <c r="B11" s="25">
        <v>172149</v>
      </c>
      <c r="C11" s="27">
        <v>187300</v>
      </c>
      <c r="D11" s="21">
        <f t="shared" si="0"/>
        <v>0.91910838227442604</v>
      </c>
      <c r="E11" s="25">
        <v>45375</v>
      </c>
      <c r="F11" s="25">
        <v>53950</v>
      </c>
      <c r="G11" s="21">
        <f t="shared" si="1"/>
        <v>0.84105653382761814</v>
      </c>
      <c r="H11" s="25">
        <v>6593</v>
      </c>
      <c r="I11" s="27">
        <v>8860</v>
      </c>
      <c r="J11" s="21">
        <f t="shared" si="2"/>
        <v>0.74413092550790072</v>
      </c>
      <c r="K11" s="25">
        <v>11583</v>
      </c>
      <c r="L11" s="27">
        <v>14350</v>
      </c>
      <c r="M11" s="21">
        <f t="shared" si="3"/>
        <v>0.80717770034843206</v>
      </c>
      <c r="N11" s="25">
        <v>108598</v>
      </c>
      <c r="O11" s="27">
        <v>110140</v>
      </c>
      <c r="P11" s="21">
        <f t="shared" si="4"/>
        <v>0.98599963682585801</v>
      </c>
    </row>
    <row r="12" spans="1:16" ht="13.35" customHeight="1">
      <c r="A12" s="12" t="s">
        <v>17</v>
      </c>
      <c r="B12" s="25">
        <v>154942</v>
      </c>
      <c r="C12" s="27">
        <v>165090</v>
      </c>
      <c r="D12" s="21">
        <f t="shared" si="0"/>
        <v>0.93853049851596104</v>
      </c>
      <c r="E12" s="25">
        <v>25981</v>
      </c>
      <c r="F12" s="25">
        <v>31500</v>
      </c>
      <c r="G12" s="21">
        <f t="shared" si="1"/>
        <v>0.82479365079365075</v>
      </c>
      <c r="H12" s="25">
        <v>12427</v>
      </c>
      <c r="I12" s="27">
        <v>13040</v>
      </c>
      <c r="J12" s="21">
        <f t="shared" si="2"/>
        <v>0.95299079754601224</v>
      </c>
      <c r="K12" s="25">
        <v>27279</v>
      </c>
      <c r="L12" s="27">
        <v>28330</v>
      </c>
      <c r="M12" s="21">
        <f t="shared" si="3"/>
        <v>0.9629015178256265</v>
      </c>
      <c r="N12" s="25">
        <v>89255</v>
      </c>
      <c r="O12" s="27">
        <v>92220</v>
      </c>
      <c r="P12" s="21">
        <f t="shared" si="4"/>
        <v>0.96784862285838213</v>
      </c>
    </row>
    <row r="13" spans="1:16" ht="13.35" customHeight="1">
      <c r="A13" s="12" t="s">
        <v>18</v>
      </c>
      <c r="B13" s="25">
        <v>111818</v>
      </c>
      <c r="C13" s="27">
        <v>122610</v>
      </c>
      <c r="D13" s="21">
        <f t="shared" si="0"/>
        <v>0.91198107821548002</v>
      </c>
      <c r="E13" s="25">
        <v>40475</v>
      </c>
      <c r="F13" s="25">
        <v>46880</v>
      </c>
      <c r="G13" s="21">
        <f t="shared" si="1"/>
        <v>0.8633745733788396</v>
      </c>
      <c r="H13" s="25">
        <v>3079</v>
      </c>
      <c r="I13" s="27">
        <v>3210</v>
      </c>
      <c r="J13" s="21">
        <f t="shared" si="2"/>
        <v>0.959190031152648</v>
      </c>
      <c r="K13" s="25">
        <v>9621</v>
      </c>
      <c r="L13" s="27">
        <v>13410</v>
      </c>
      <c r="M13" s="21">
        <f t="shared" si="3"/>
        <v>0.71744966442953018</v>
      </c>
      <c r="N13" s="25">
        <v>58643</v>
      </c>
      <c r="O13" s="27">
        <v>59110</v>
      </c>
      <c r="P13" s="21">
        <f t="shared" si="4"/>
        <v>0.99209947555405176</v>
      </c>
    </row>
    <row r="14" spans="1:16" ht="13.35" customHeight="1">
      <c r="A14" s="12" t="s">
        <v>19</v>
      </c>
      <c r="B14" s="25">
        <v>180477</v>
      </c>
      <c r="C14" s="27">
        <v>196710</v>
      </c>
      <c r="D14" s="21">
        <f t="shared" si="0"/>
        <v>0.91747750495653502</v>
      </c>
      <c r="E14" s="25">
        <v>35536</v>
      </c>
      <c r="F14" s="25">
        <v>43740</v>
      </c>
      <c r="G14" s="21">
        <f t="shared" si="1"/>
        <v>0.81243712848651117</v>
      </c>
      <c r="H14" s="25">
        <v>6189</v>
      </c>
      <c r="I14" s="27">
        <v>6940</v>
      </c>
      <c r="J14" s="21">
        <f t="shared" si="2"/>
        <v>0.89178674351585019</v>
      </c>
      <c r="K14" s="25">
        <v>16303</v>
      </c>
      <c r="L14" s="27">
        <v>19710</v>
      </c>
      <c r="M14" s="21">
        <f t="shared" si="3"/>
        <v>0.82714358193810245</v>
      </c>
      <c r="N14" s="25">
        <v>122449</v>
      </c>
      <c r="O14" s="27">
        <v>126320</v>
      </c>
      <c r="P14" s="21">
        <f t="shared" si="4"/>
        <v>0.96935560481317284</v>
      </c>
    </row>
    <row r="15" spans="1:16" ht="13.35" customHeight="1">
      <c r="A15" s="12" t="s">
        <v>20</v>
      </c>
      <c r="B15" s="25">
        <v>159223</v>
      </c>
      <c r="C15" s="27">
        <v>169840</v>
      </c>
      <c r="D15" s="21">
        <f t="shared" si="0"/>
        <v>0.93748822421102218</v>
      </c>
      <c r="E15" s="25">
        <v>16707</v>
      </c>
      <c r="F15" s="25">
        <v>19780</v>
      </c>
      <c r="G15" s="21">
        <f t="shared" si="1"/>
        <v>0.84464105156723968</v>
      </c>
      <c r="H15" s="25">
        <v>3153</v>
      </c>
      <c r="I15" s="27">
        <v>4100</v>
      </c>
      <c r="J15" s="21">
        <f t="shared" si="2"/>
        <v>0.76902439024390246</v>
      </c>
      <c r="K15" s="25">
        <v>9633</v>
      </c>
      <c r="L15" s="27">
        <v>10630</v>
      </c>
      <c r="M15" s="21">
        <f t="shared" si="3"/>
        <v>0.90620884289746007</v>
      </c>
      <c r="N15" s="25">
        <v>129730</v>
      </c>
      <c r="O15" s="27">
        <v>135330</v>
      </c>
      <c r="P15" s="21">
        <f t="shared" si="4"/>
        <v>0.95861967043523244</v>
      </c>
    </row>
    <row r="16" spans="1:16" ht="13.35" customHeight="1">
      <c r="A16" s="12" t="s">
        <v>21</v>
      </c>
      <c r="B16" s="25">
        <v>195735</v>
      </c>
      <c r="C16" s="27">
        <v>209010</v>
      </c>
      <c r="D16" s="21">
        <f t="shared" si="0"/>
        <v>0.93648629252188886</v>
      </c>
      <c r="E16" s="25">
        <v>68937</v>
      </c>
      <c r="F16" s="25">
        <v>75750</v>
      </c>
      <c r="G16" s="21">
        <f t="shared" si="1"/>
        <v>0.91005940594059409</v>
      </c>
      <c r="H16" s="25">
        <v>4464</v>
      </c>
      <c r="I16" s="27">
        <v>4840</v>
      </c>
      <c r="J16" s="21">
        <f t="shared" si="2"/>
        <v>0.92231404958677687</v>
      </c>
      <c r="K16" s="25">
        <v>9865</v>
      </c>
      <c r="L16" s="27">
        <v>10490</v>
      </c>
      <c r="M16" s="21">
        <f t="shared" si="3"/>
        <v>0.94041944709246905</v>
      </c>
      <c r="N16" s="25">
        <v>112469</v>
      </c>
      <c r="O16" s="27">
        <v>117930</v>
      </c>
      <c r="P16" s="21">
        <f t="shared" si="4"/>
        <v>0.95369286865089464</v>
      </c>
    </row>
    <row r="17" spans="1:16" ht="13.35" customHeight="1">
      <c r="A17" s="12" t="s">
        <v>22</v>
      </c>
      <c r="B17" s="25">
        <v>61812</v>
      </c>
      <c r="C17" s="27">
        <v>64085</v>
      </c>
      <c r="D17" s="21">
        <f t="shared" si="0"/>
        <v>0.96453148162596547</v>
      </c>
      <c r="E17" s="25">
        <v>5279</v>
      </c>
      <c r="F17" s="25">
        <v>6420</v>
      </c>
      <c r="G17" s="21">
        <f t="shared" si="1"/>
        <v>0.82227414330218074</v>
      </c>
      <c r="H17" s="25">
        <v>1729</v>
      </c>
      <c r="I17" s="27">
        <v>1305</v>
      </c>
      <c r="J17" s="21">
        <f t="shared" si="2"/>
        <v>1.324904214559387</v>
      </c>
      <c r="K17" s="25">
        <v>4416</v>
      </c>
      <c r="L17" s="27">
        <v>4750</v>
      </c>
      <c r="M17" s="21">
        <f t="shared" si="3"/>
        <v>0.92968421052631578</v>
      </c>
      <c r="N17" s="25">
        <v>50388</v>
      </c>
      <c r="O17" s="27">
        <v>51610</v>
      </c>
      <c r="P17" s="21">
        <f t="shared" si="4"/>
        <v>0.97632241813602016</v>
      </c>
    </row>
    <row r="18" spans="1:16" ht="13.35" customHeight="1">
      <c r="A18" s="12" t="s">
        <v>23</v>
      </c>
      <c r="B18" s="25">
        <v>343363</v>
      </c>
      <c r="C18" s="27">
        <v>370750</v>
      </c>
      <c r="D18" s="21">
        <f t="shared" si="0"/>
        <v>0.92613081591368851</v>
      </c>
      <c r="E18" s="25">
        <v>35523</v>
      </c>
      <c r="F18" s="25">
        <v>42180</v>
      </c>
      <c r="G18" s="21">
        <f t="shared" si="1"/>
        <v>0.84217638691322905</v>
      </c>
      <c r="H18" s="25">
        <v>9749</v>
      </c>
      <c r="I18" s="27">
        <v>9440</v>
      </c>
      <c r="J18" s="21">
        <f t="shared" si="2"/>
        <v>1.0327330508474577</v>
      </c>
      <c r="K18" s="25">
        <v>29196</v>
      </c>
      <c r="L18" s="27">
        <v>34680</v>
      </c>
      <c r="M18" s="21">
        <f t="shared" si="3"/>
        <v>0.84186851211072666</v>
      </c>
      <c r="N18" s="25">
        <v>268895</v>
      </c>
      <c r="O18" s="27">
        <v>284450</v>
      </c>
      <c r="P18" s="21">
        <f t="shared" si="4"/>
        <v>0.94531552118122697</v>
      </c>
    </row>
    <row r="19" spans="1:16" ht="13.35" customHeight="1">
      <c r="A19" s="12" t="s">
        <v>24</v>
      </c>
      <c r="B19" s="25">
        <v>49603</v>
      </c>
      <c r="C19" s="27">
        <v>53815</v>
      </c>
      <c r="D19" s="21">
        <f t="shared" si="0"/>
        <v>0.921731859147078</v>
      </c>
      <c r="E19" s="25">
        <v>24969</v>
      </c>
      <c r="F19" s="25">
        <v>29950</v>
      </c>
      <c r="G19" s="21">
        <f t="shared" si="1"/>
        <v>0.83368948247078467</v>
      </c>
      <c r="H19" s="25">
        <v>1341</v>
      </c>
      <c r="I19" s="27">
        <v>1260</v>
      </c>
      <c r="J19" s="21">
        <f t="shared" si="2"/>
        <v>1.0642857142857143</v>
      </c>
      <c r="K19" s="25">
        <v>2162</v>
      </c>
      <c r="L19" s="27">
        <v>1585</v>
      </c>
      <c r="M19" s="21">
        <f t="shared" si="3"/>
        <v>1.36403785488959</v>
      </c>
      <c r="N19" s="25">
        <v>21131</v>
      </c>
      <c r="O19" s="27">
        <v>21020</v>
      </c>
      <c r="P19" s="21">
        <f t="shared" si="4"/>
        <v>1.0052806850618459</v>
      </c>
    </row>
    <row r="20" spans="1:16" ht="13.35" customHeight="1">
      <c r="A20" s="12" t="s">
        <v>25</v>
      </c>
      <c r="B20" s="25">
        <v>123783</v>
      </c>
      <c r="C20" s="27">
        <v>130580</v>
      </c>
      <c r="D20" s="21">
        <f t="shared" si="0"/>
        <v>0.94794761831827234</v>
      </c>
      <c r="E20" s="25">
        <v>23587</v>
      </c>
      <c r="F20" s="25">
        <v>28600</v>
      </c>
      <c r="G20" s="21">
        <f t="shared" si="1"/>
        <v>0.82472027972027973</v>
      </c>
      <c r="H20" s="25">
        <v>1877</v>
      </c>
      <c r="I20" s="27">
        <v>2050</v>
      </c>
      <c r="J20" s="21">
        <f t="shared" si="2"/>
        <v>0.91560975609756101</v>
      </c>
      <c r="K20" s="25">
        <v>7179</v>
      </c>
      <c r="L20" s="27">
        <v>8400</v>
      </c>
      <c r="M20" s="21">
        <f t="shared" si="3"/>
        <v>0.85464285714285715</v>
      </c>
      <c r="N20" s="25">
        <v>91140</v>
      </c>
      <c r="O20" s="27">
        <v>91530</v>
      </c>
      <c r="P20" s="21">
        <f t="shared" si="4"/>
        <v>0.99573910193379223</v>
      </c>
    </row>
    <row r="21" spans="1:16" ht="13.35" customHeight="1">
      <c r="A21" s="12" t="s">
        <v>26</v>
      </c>
      <c r="B21" s="25">
        <v>442292</v>
      </c>
      <c r="C21" s="27">
        <v>476300</v>
      </c>
      <c r="D21" s="21">
        <f t="shared" si="0"/>
        <v>0.92859962208692004</v>
      </c>
      <c r="E21" s="25">
        <v>98271</v>
      </c>
      <c r="F21" s="25">
        <v>116180</v>
      </c>
      <c r="G21" s="21">
        <f t="shared" si="1"/>
        <v>0.84585126527801691</v>
      </c>
      <c r="H21" s="25">
        <v>15375</v>
      </c>
      <c r="I21" s="27">
        <v>15220</v>
      </c>
      <c r="J21" s="21">
        <f t="shared" si="2"/>
        <v>1.0101839684625493</v>
      </c>
      <c r="K21" s="25">
        <v>58487</v>
      </c>
      <c r="L21" s="27">
        <v>72860</v>
      </c>
      <c r="M21" s="21">
        <f t="shared" si="3"/>
        <v>0.80273126544057094</v>
      </c>
      <c r="N21" s="25">
        <v>270159</v>
      </c>
      <c r="O21" s="27">
        <v>272040</v>
      </c>
      <c r="P21" s="21">
        <f t="shared" si="4"/>
        <v>0.9930855756506396</v>
      </c>
    </row>
    <row r="22" spans="1:16" ht="13.35" customHeight="1">
      <c r="A22" s="12" t="s">
        <v>27</v>
      </c>
      <c r="B22" s="25">
        <v>49824</v>
      </c>
      <c r="C22" s="27">
        <v>51820</v>
      </c>
      <c r="D22" s="21">
        <f t="shared" si="0"/>
        <v>0.9614820532612891</v>
      </c>
      <c r="E22" s="25">
        <v>9147</v>
      </c>
      <c r="F22" s="25">
        <v>10030</v>
      </c>
      <c r="G22" s="21">
        <f t="shared" si="1"/>
        <v>0.91196410767696912</v>
      </c>
      <c r="H22" s="25">
        <v>1205</v>
      </c>
      <c r="I22" s="27">
        <v>1190</v>
      </c>
      <c r="J22" s="21">
        <f t="shared" si="2"/>
        <v>1.0126050420168067</v>
      </c>
      <c r="K22" s="25">
        <v>2261</v>
      </c>
      <c r="L22" s="27">
        <v>2300</v>
      </c>
      <c r="M22" s="21">
        <f t="shared" si="3"/>
        <v>0.98304347826086957</v>
      </c>
      <c r="N22" s="25">
        <v>37211</v>
      </c>
      <c r="O22" s="27">
        <v>38300</v>
      </c>
      <c r="P22" s="21">
        <f t="shared" si="4"/>
        <v>0.9715665796344648</v>
      </c>
    </row>
    <row r="23" spans="1:16" ht="13.35" customHeight="1">
      <c r="A23" s="12" t="s">
        <v>28</v>
      </c>
      <c r="B23" s="25">
        <v>649305</v>
      </c>
      <c r="C23" s="27">
        <v>667780</v>
      </c>
      <c r="D23" s="21">
        <f t="shared" si="0"/>
        <v>0.97233370271646347</v>
      </c>
      <c r="E23" s="25">
        <v>57714</v>
      </c>
      <c r="F23" s="25">
        <v>70740</v>
      </c>
      <c r="G23" s="21">
        <f t="shared" si="1"/>
        <v>0.81586089906700598</v>
      </c>
      <c r="H23" s="25">
        <v>48353</v>
      </c>
      <c r="I23" s="27">
        <v>50300</v>
      </c>
      <c r="J23" s="21">
        <f t="shared" si="2"/>
        <v>0.96129224652087475</v>
      </c>
      <c r="K23" s="25">
        <v>187141</v>
      </c>
      <c r="L23" s="27">
        <v>199550</v>
      </c>
      <c r="M23" s="21">
        <f t="shared" si="3"/>
        <v>0.93781508393886248</v>
      </c>
      <c r="N23" s="25">
        <v>356097</v>
      </c>
      <c r="O23" s="27">
        <v>347190</v>
      </c>
      <c r="P23" s="21">
        <f t="shared" si="4"/>
        <v>1.0256545407413808</v>
      </c>
    </row>
    <row r="24" spans="1:16" ht="13.35" customHeight="1">
      <c r="A24" s="12" t="s">
        <v>29</v>
      </c>
      <c r="B24" s="25">
        <v>32897</v>
      </c>
      <c r="C24" s="27">
        <v>33020</v>
      </c>
      <c r="D24" s="21">
        <f t="shared" si="0"/>
        <v>0.99627498485766197</v>
      </c>
      <c r="E24" s="25">
        <v>3985</v>
      </c>
      <c r="F24" s="25">
        <v>4370</v>
      </c>
      <c r="G24" s="21">
        <f t="shared" si="1"/>
        <v>0.91189931350114417</v>
      </c>
      <c r="H24" s="25">
        <v>433</v>
      </c>
      <c r="I24" s="27">
        <v>385</v>
      </c>
      <c r="J24" s="21">
        <f t="shared" si="2"/>
        <v>1.1246753246753247</v>
      </c>
      <c r="K24" s="25">
        <v>1592</v>
      </c>
      <c r="L24" s="27">
        <v>1705</v>
      </c>
      <c r="M24" s="21">
        <f t="shared" si="3"/>
        <v>0.93372434017595307</v>
      </c>
      <c r="N24" s="25">
        <v>26887</v>
      </c>
      <c r="O24" s="27">
        <v>26560</v>
      </c>
      <c r="P24" s="21">
        <f t="shared" si="4"/>
        <v>1.0123117469879519</v>
      </c>
    </row>
    <row r="25" spans="1:16" ht="13.35" customHeight="1">
      <c r="A25" s="12" t="s">
        <v>30</v>
      </c>
      <c r="B25" s="25">
        <v>67183</v>
      </c>
      <c r="C25" s="27">
        <v>70890</v>
      </c>
      <c r="D25" s="21">
        <f t="shared" si="0"/>
        <v>0.94770771617999716</v>
      </c>
      <c r="E25" s="25">
        <v>18173</v>
      </c>
      <c r="F25" s="25">
        <v>21010</v>
      </c>
      <c r="G25" s="21">
        <f t="shared" si="1"/>
        <v>0.86496906235126125</v>
      </c>
      <c r="H25" s="25">
        <v>2067</v>
      </c>
      <c r="I25" s="27">
        <v>2300</v>
      </c>
      <c r="J25" s="21">
        <f t="shared" si="2"/>
        <v>0.89869565217391301</v>
      </c>
      <c r="K25" s="25">
        <v>3183</v>
      </c>
      <c r="L25" s="27">
        <v>3430</v>
      </c>
      <c r="M25" s="21">
        <f t="shared" si="3"/>
        <v>0.92798833819241977</v>
      </c>
      <c r="N25" s="25">
        <v>43760</v>
      </c>
      <c r="O25" s="27">
        <v>44150</v>
      </c>
      <c r="P25" s="21">
        <f t="shared" si="4"/>
        <v>0.99116647791619483</v>
      </c>
    </row>
    <row r="26" spans="1:16" ht="13.35" customHeight="1">
      <c r="A26" s="18" t="s">
        <v>31</v>
      </c>
      <c r="B26" s="19">
        <f>E26+H26+K26+N26</f>
        <v>5075491</v>
      </c>
      <c r="C26" s="19">
        <f>F26+I26+L26+O26</f>
        <v>5361860</v>
      </c>
      <c r="D26" s="20">
        <f t="shared" si="0"/>
        <v>0.94659148131432003</v>
      </c>
      <c r="E26" s="19">
        <f>SUM(E6:E25)</f>
        <v>785110</v>
      </c>
      <c r="F26" s="19">
        <f>SUM(F6:F25)</f>
        <v>926430</v>
      </c>
      <c r="G26" s="20">
        <f t="shared" si="1"/>
        <v>0.84745744416739532</v>
      </c>
      <c r="H26" s="19">
        <f>SUM(H6:H25)</f>
        <v>373452</v>
      </c>
      <c r="I26" s="19">
        <f>SUM(I6:I25)</f>
        <v>375740</v>
      </c>
      <c r="J26" s="20">
        <f t="shared" si="2"/>
        <v>0.99391068291903972</v>
      </c>
      <c r="K26" s="19">
        <f>SUM(K6:K25)</f>
        <v>907215</v>
      </c>
      <c r="L26" s="19">
        <f>SUM(L6:L25)</f>
        <v>1014120</v>
      </c>
      <c r="M26" s="20">
        <f t="shared" si="3"/>
        <v>0.89458348124482312</v>
      </c>
      <c r="N26" s="19">
        <f>SUM(N6:N25)</f>
        <v>3009714</v>
      </c>
      <c r="O26" s="19">
        <f>SUM(O6:O25)</f>
        <v>3045570</v>
      </c>
      <c r="P26" s="20">
        <f t="shared" si="4"/>
        <v>0.98822683438568149</v>
      </c>
    </row>
    <row r="28" spans="1:16" ht="12">
      <c r="A28" s="2" t="s">
        <v>32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4"/>
    </row>
    <row r="29" spans="1:16">
      <c r="A29" s="2" t="s">
        <v>33</v>
      </c>
    </row>
    <row r="32" spans="1:16">
      <c r="A32" s="24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pane="bottomRight" activeCell="L20" sqref="L20"/>
      <selection pane="bottomLeft" activeCell="A28" sqref="A28:A32"/>
      <selection pane="topRight" activeCell="A28" sqref="A28:A32"/>
    </sheetView>
  </sheetViews>
  <sheetFormatPr defaultColWidth="9.28515625" defaultRowHeight="11.45"/>
  <cols>
    <col min="1" max="1" width="27.5703125" style="2" customWidth="1"/>
    <col min="2" max="2" width="12.140625" style="2" bestFit="1" customWidth="1"/>
    <col min="3" max="3" width="14" style="2" bestFit="1" customWidth="1"/>
    <col min="4" max="4" width="9.42578125" style="2" customWidth="1"/>
    <col min="5" max="5" width="12.140625" style="2" bestFit="1" customWidth="1"/>
    <col min="6" max="6" width="14" style="2" bestFit="1" customWidth="1"/>
    <col min="7" max="7" width="9.42578125" style="2" customWidth="1"/>
    <col min="8" max="8" width="12.140625" style="2" bestFit="1" customWidth="1"/>
    <col min="9" max="9" width="14" style="2" bestFit="1" customWidth="1"/>
    <col min="10" max="10" width="9.42578125" style="2" customWidth="1"/>
    <col min="11" max="16384" width="9.28515625" style="2"/>
  </cols>
  <sheetData>
    <row r="1" spans="1:10" ht="13.9">
      <c r="A1" s="23" t="str">
        <f>SUBSTITUTE(Ethnicity!A1,"Ethnicity","Gender")</f>
        <v>Access to Primary Care by Prioritised Gender (January 2025)</v>
      </c>
      <c r="B1" s="1"/>
      <c r="C1" s="1"/>
      <c r="D1" s="1"/>
      <c r="E1" s="1"/>
      <c r="F1" s="1"/>
      <c r="G1" s="1"/>
      <c r="H1" s="1"/>
      <c r="I1" s="1"/>
      <c r="J1" s="1"/>
    </row>
    <row r="2" spans="1:10" ht="12">
      <c r="A2" s="11" t="s">
        <v>34</v>
      </c>
      <c r="B2" s="3"/>
      <c r="C2" s="3"/>
      <c r="D2" s="3"/>
      <c r="E2" s="3"/>
      <c r="F2" s="3"/>
      <c r="G2" s="3"/>
      <c r="H2" s="3"/>
      <c r="I2" s="3"/>
      <c r="J2" s="3"/>
    </row>
    <row r="3" spans="1:10" ht="12">
      <c r="B3" s="1"/>
      <c r="C3" s="1"/>
      <c r="D3" s="1"/>
      <c r="E3" s="1"/>
      <c r="F3" s="1"/>
      <c r="G3" s="1"/>
      <c r="H3" s="1"/>
      <c r="I3" s="1"/>
      <c r="J3" s="1"/>
    </row>
    <row r="4" spans="1:10" ht="13.35" customHeight="1">
      <c r="B4" s="13" t="s">
        <v>2</v>
      </c>
      <c r="C4" s="14"/>
      <c r="D4" s="14"/>
      <c r="E4" s="13" t="s">
        <v>35</v>
      </c>
      <c r="F4" s="14"/>
      <c r="G4" s="14"/>
      <c r="H4" s="13" t="s">
        <v>36</v>
      </c>
      <c r="I4" s="14"/>
      <c r="J4" s="14"/>
    </row>
    <row r="5" spans="1:10" ht="26.65" customHeight="1">
      <c r="A5" s="15" t="s">
        <v>7</v>
      </c>
      <c r="B5" s="16" t="s">
        <v>8</v>
      </c>
      <c r="C5" s="16" t="s">
        <v>9</v>
      </c>
      <c r="D5" s="17" t="s">
        <v>10</v>
      </c>
      <c r="E5" s="16" t="s">
        <v>8</v>
      </c>
      <c r="F5" s="16" t="s">
        <v>9</v>
      </c>
      <c r="G5" s="17" t="s">
        <v>10</v>
      </c>
      <c r="H5" s="16" t="s">
        <v>8</v>
      </c>
      <c r="I5" s="16" t="s">
        <v>9</v>
      </c>
      <c r="J5" s="17" t="s">
        <v>10</v>
      </c>
    </row>
    <row r="6" spans="1:10" ht="13.35" customHeight="1">
      <c r="A6" s="12" t="s">
        <v>11</v>
      </c>
      <c r="B6" s="25">
        <v>484318</v>
      </c>
      <c r="C6" s="27">
        <v>505280</v>
      </c>
      <c r="D6" s="21">
        <f>IF(B6=0,"",B6/C6)</f>
        <v>0.95851409119696007</v>
      </c>
      <c r="E6" s="26">
        <v>247788</v>
      </c>
      <c r="F6" s="28">
        <v>252500</v>
      </c>
      <c r="G6" s="21">
        <f>IF(E6=0,"",E6/F6)</f>
        <v>0.9813386138613861</v>
      </c>
      <c r="H6" s="26">
        <v>236530</v>
      </c>
      <c r="I6" s="29">
        <v>252780</v>
      </c>
      <c r="J6" s="21">
        <f>IF(H6=0,"",H6/I6)</f>
        <v>0.93571485085845396</v>
      </c>
    </row>
    <row r="7" spans="1:10" ht="13.35" customHeight="1">
      <c r="A7" s="12" t="s">
        <v>12</v>
      </c>
      <c r="B7" s="25">
        <v>264658</v>
      </c>
      <c r="C7" s="27">
        <v>287420</v>
      </c>
      <c r="D7" s="21">
        <f t="shared" ref="D7:D26" si="0">IF(B7=0,"",B7/C7)</f>
        <v>0.92080578943706071</v>
      </c>
      <c r="E7" s="26">
        <v>137105</v>
      </c>
      <c r="F7" s="28">
        <v>145340</v>
      </c>
      <c r="G7" s="21">
        <f t="shared" ref="G7:G26" si="1">IF(E7=0,"",E7/F7)</f>
        <v>0.94333975505710743</v>
      </c>
      <c r="H7" s="26">
        <v>127553</v>
      </c>
      <c r="I7" s="29">
        <v>142080</v>
      </c>
      <c r="J7" s="21">
        <f t="shared" ref="J7:J26" si="2">IF(H7=0,"",H7/I7)</f>
        <v>0.89775478603603609</v>
      </c>
    </row>
    <row r="8" spans="1:10" ht="13.35" customHeight="1">
      <c r="A8" s="12" t="s">
        <v>13</v>
      </c>
      <c r="B8" s="25">
        <v>604440</v>
      </c>
      <c r="C8" s="27">
        <v>618990</v>
      </c>
      <c r="D8" s="21">
        <f t="shared" si="0"/>
        <v>0.97649396597683324</v>
      </c>
      <c r="E8" s="26">
        <v>309112</v>
      </c>
      <c r="F8" s="28">
        <v>309090</v>
      </c>
      <c r="G8" s="21">
        <f t="shared" si="1"/>
        <v>1.0000711766799315</v>
      </c>
      <c r="H8" s="26">
        <v>295328</v>
      </c>
      <c r="I8" s="29">
        <v>309900</v>
      </c>
      <c r="J8" s="21">
        <f t="shared" si="2"/>
        <v>0.95297838012262015</v>
      </c>
    </row>
    <row r="9" spans="1:10" ht="13.35" customHeight="1">
      <c r="A9" s="12" t="s">
        <v>14</v>
      </c>
      <c r="B9" s="25">
        <v>309025</v>
      </c>
      <c r="C9" s="27">
        <v>331720</v>
      </c>
      <c r="D9" s="21">
        <f t="shared" si="0"/>
        <v>0.93158386591100928</v>
      </c>
      <c r="E9" s="26">
        <v>161127</v>
      </c>
      <c r="F9" s="28">
        <v>170730</v>
      </c>
      <c r="G9" s="21">
        <f t="shared" si="1"/>
        <v>0.94375329467580393</v>
      </c>
      <c r="H9" s="26">
        <v>147898</v>
      </c>
      <c r="I9" s="29">
        <v>160990</v>
      </c>
      <c r="J9" s="21">
        <f t="shared" si="2"/>
        <v>0.91867817876886759</v>
      </c>
    </row>
    <row r="10" spans="1:10" ht="13.35" customHeight="1">
      <c r="A10" s="12" t="s">
        <v>15</v>
      </c>
      <c r="B10" s="25">
        <v>618644</v>
      </c>
      <c r="C10" s="27">
        <v>648850</v>
      </c>
      <c r="D10" s="21">
        <f t="shared" si="0"/>
        <v>0.9534468675348694</v>
      </c>
      <c r="E10" s="26">
        <v>313419</v>
      </c>
      <c r="F10" s="28">
        <v>324360</v>
      </c>
      <c r="G10" s="21">
        <f t="shared" si="1"/>
        <v>0.96626896041435439</v>
      </c>
      <c r="H10" s="26">
        <v>305225</v>
      </c>
      <c r="I10" s="29">
        <v>324490</v>
      </c>
      <c r="J10" s="21">
        <f t="shared" si="2"/>
        <v>0.94062991155351472</v>
      </c>
    </row>
    <row r="11" spans="1:10" ht="13.35" customHeight="1">
      <c r="A11" s="12" t="s">
        <v>16</v>
      </c>
      <c r="B11" s="25">
        <v>172149</v>
      </c>
      <c r="C11" s="27">
        <v>187300</v>
      </c>
      <c r="D11" s="21">
        <f t="shared" si="0"/>
        <v>0.91910838227442604</v>
      </c>
      <c r="E11" s="26">
        <v>89819</v>
      </c>
      <c r="F11" s="28">
        <v>94080</v>
      </c>
      <c r="G11" s="21">
        <f t="shared" si="1"/>
        <v>0.95470875850340131</v>
      </c>
      <c r="H11" s="26">
        <v>82330</v>
      </c>
      <c r="I11" s="29">
        <v>93220</v>
      </c>
      <c r="J11" s="21">
        <f t="shared" si="2"/>
        <v>0.88317957519845525</v>
      </c>
    </row>
    <row r="12" spans="1:10" ht="13.35" customHeight="1">
      <c r="A12" s="12" t="s">
        <v>17</v>
      </c>
      <c r="B12" s="25">
        <v>154942</v>
      </c>
      <c r="C12" s="27">
        <v>165090</v>
      </c>
      <c r="D12" s="21">
        <f t="shared" si="0"/>
        <v>0.93853049851596104</v>
      </c>
      <c r="E12" s="26">
        <v>79343</v>
      </c>
      <c r="F12" s="28">
        <v>82540</v>
      </c>
      <c r="G12" s="21">
        <f t="shared" si="1"/>
        <v>0.96126726435667553</v>
      </c>
      <c r="H12" s="26">
        <v>75599</v>
      </c>
      <c r="I12" s="29">
        <v>82550</v>
      </c>
      <c r="J12" s="21">
        <f t="shared" si="2"/>
        <v>0.91579648697758931</v>
      </c>
    </row>
    <row r="13" spans="1:10" ht="13.35" customHeight="1">
      <c r="A13" s="12" t="s">
        <v>18</v>
      </c>
      <c r="B13" s="25">
        <v>111818</v>
      </c>
      <c r="C13" s="27">
        <v>122610</v>
      </c>
      <c r="D13" s="21">
        <f t="shared" si="0"/>
        <v>0.91198107821548002</v>
      </c>
      <c r="E13" s="26">
        <v>57630</v>
      </c>
      <c r="F13" s="28">
        <v>61310</v>
      </c>
      <c r="G13" s="21">
        <f t="shared" si="1"/>
        <v>0.93997716522590113</v>
      </c>
      <c r="H13" s="26">
        <v>54188</v>
      </c>
      <c r="I13" s="29">
        <v>61300</v>
      </c>
      <c r="J13" s="21">
        <f t="shared" si="2"/>
        <v>0.88398042414355626</v>
      </c>
    </row>
    <row r="14" spans="1:10" ht="13.35" customHeight="1">
      <c r="A14" s="12" t="s">
        <v>19</v>
      </c>
      <c r="B14" s="25">
        <v>180477</v>
      </c>
      <c r="C14" s="27">
        <v>196710</v>
      </c>
      <c r="D14" s="21">
        <f t="shared" si="0"/>
        <v>0.91747750495653502</v>
      </c>
      <c r="E14" s="26">
        <v>94054</v>
      </c>
      <c r="F14" s="28">
        <v>100500</v>
      </c>
      <c r="G14" s="21">
        <f t="shared" si="1"/>
        <v>0.93586069651741288</v>
      </c>
      <c r="H14" s="26">
        <v>86423</v>
      </c>
      <c r="I14" s="29">
        <v>96210</v>
      </c>
      <c r="J14" s="21">
        <f t="shared" si="2"/>
        <v>0.89827460762914457</v>
      </c>
    </row>
    <row r="15" spans="1:10" ht="13.35" customHeight="1">
      <c r="A15" s="12" t="s">
        <v>20</v>
      </c>
      <c r="B15" s="25">
        <v>159223</v>
      </c>
      <c r="C15" s="27">
        <v>169840</v>
      </c>
      <c r="D15" s="21">
        <f t="shared" si="0"/>
        <v>0.93748822421102218</v>
      </c>
      <c r="E15" s="26">
        <v>81538</v>
      </c>
      <c r="F15" s="28">
        <v>84100</v>
      </c>
      <c r="G15" s="21">
        <f t="shared" si="1"/>
        <v>0.96953626634958379</v>
      </c>
      <c r="H15" s="26">
        <v>77685</v>
      </c>
      <c r="I15" s="29">
        <v>85740</v>
      </c>
      <c r="J15" s="21">
        <f t="shared" si="2"/>
        <v>0.90605318404478652</v>
      </c>
    </row>
    <row r="16" spans="1:10" ht="13.35" customHeight="1">
      <c r="A16" s="12" t="s">
        <v>21</v>
      </c>
      <c r="B16" s="25">
        <v>195735</v>
      </c>
      <c r="C16" s="27">
        <v>209010</v>
      </c>
      <c r="D16" s="21">
        <f t="shared" si="0"/>
        <v>0.93648629252188886</v>
      </c>
      <c r="E16" s="26">
        <v>100184</v>
      </c>
      <c r="F16" s="28">
        <v>104750</v>
      </c>
      <c r="G16" s="21">
        <f t="shared" si="1"/>
        <v>0.95641050119331739</v>
      </c>
      <c r="H16" s="26">
        <v>95551</v>
      </c>
      <c r="I16" s="29">
        <v>104260</v>
      </c>
      <c r="J16" s="21">
        <f t="shared" si="2"/>
        <v>0.91646844427393059</v>
      </c>
    </row>
    <row r="17" spans="1:13" ht="13.35" customHeight="1">
      <c r="A17" s="12" t="s">
        <v>22</v>
      </c>
      <c r="B17" s="25">
        <v>61812</v>
      </c>
      <c r="C17" s="27">
        <v>64085</v>
      </c>
      <c r="D17" s="21">
        <f t="shared" si="0"/>
        <v>0.96453148162596547</v>
      </c>
      <c r="E17" s="26">
        <v>31104</v>
      </c>
      <c r="F17" s="28">
        <v>31470</v>
      </c>
      <c r="G17" s="21">
        <f t="shared" si="1"/>
        <v>0.98836987607244997</v>
      </c>
      <c r="H17" s="26">
        <v>30708</v>
      </c>
      <c r="I17" s="29">
        <v>32615</v>
      </c>
      <c r="J17" s="21">
        <f t="shared" si="2"/>
        <v>0.94152997087229806</v>
      </c>
    </row>
    <row r="18" spans="1:13" ht="13.35" customHeight="1">
      <c r="A18" s="12" t="s">
        <v>23</v>
      </c>
      <c r="B18" s="25">
        <v>343363</v>
      </c>
      <c r="C18" s="27">
        <v>370750</v>
      </c>
      <c r="D18" s="21">
        <f t="shared" si="0"/>
        <v>0.92613081591368851</v>
      </c>
      <c r="E18" s="26">
        <v>175180</v>
      </c>
      <c r="F18" s="28">
        <v>185850</v>
      </c>
      <c r="G18" s="21">
        <f t="shared" si="1"/>
        <v>0.94258810868980358</v>
      </c>
      <c r="H18" s="26">
        <v>168183</v>
      </c>
      <c r="I18" s="29">
        <v>184900</v>
      </c>
      <c r="J18" s="21">
        <f t="shared" si="2"/>
        <v>0.90958896700919412</v>
      </c>
    </row>
    <row r="19" spans="1:13" ht="13.35" customHeight="1">
      <c r="A19" s="12" t="s">
        <v>24</v>
      </c>
      <c r="B19" s="25">
        <v>49603</v>
      </c>
      <c r="C19" s="27">
        <v>53815</v>
      </c>
      <c r="D19" s="21">
        <f t="shared" si="0"/>
        <v>0.921731859147078</v>
      </c>
      <c r="E19" s="26">
        <v>25310</v>
      </c>
      <c r="F19" s="28">
        <v>26945</v>
      </c>
      <c r="G19" s="21">
        <f t="shared" si="1"/>
        <v>0.93932083874559291</v>
      </c>
      <c r="H19" s="26">
        <v>24293</v>
      </c>
      <c r="I19" s="29">
        <v>26870</v>
      </c>
      <c r="J19" s="21">
        <f t="shared" si="2"/>
        <v>0.90409378489021208</v>
      </c>
    </row>
    <row r="20" spans="1:13" ht="13.35" customHeight="1">
      <c r="A20" s="12" t="s">
        <v>25</v>
      </c>
      <c r="B20" s="25">
        <v>123783</v>
      </c>
      <c r="C20" s="27">
        <v>130580</v>
      </c>
      <c r="D20" s="21">
        <f t="shared" si="0"/>
        <v>0.94794761831827234</v>
      </c>
      <c r="E20" s="26">
        <v>63597</v>
      </c>
      <c r="F20" s="28">
        <v>65170</v>
      </c>
      <c r="G20" s="21">
        <f t="shared" si="1"/>
        <v>0.97586312720576951</v>
      </c>
      <c r="H20" s="26">
        <v>60186</v>
      </c>
      <c r="I20" s="29">
        <v>65410</v>
      </c>
      <c r="J20" s="21">
        <f t="shared" si="2"/>
        <v>0.92013453600366912</v>
      </c>
    </row>
    <row r="21" spans="1:13" ht="13.35" customHeight="1">
      <c r="A21" s="12" t="s">
        <v>26</v>
      </c>
      <c r="B21" s="25">
        <v>442292</v>
      </c>
      <c r="C21" s="27">
        <v>476300</v>
      </c>
      <c r="D21" s="21">
        <f t="shared" si="0"/>
        <v>0.92859962208692004</v>
      </c>
      <c r="E21" s="26">
        <v>226568</v>
      </c>
      <c r="F21" s="28">
        <v>238730</v>
      </c>
      <c r="G21" s="21">
        <f t="shared" si="1"/>
        <v>0.94905541825493234</v>
      </c>
      <c r="H21" s="26">
        <v>215724</v>
      </c>
      <c r="I21" s="29">
        <v>237570</v>
      </c>
      <c r="J21" s="21">
        <f t="shared" si="2"/>
        <v>0.90804394494254326</v>
      </c>
    </row>
    <row r="22" spans="1:13" ht="13.35" customHeight="1">
      <c r="A22" s="12" t="s">
        <v>27</v>
      </c>
      <c r="B22" s="25">
        <v>49824</v>
      </c>
      <c r="C22" s="27">
        <v>51820</v>
      </c>
      <c r="D22" s="21">
        <f t="shared" si="0"/>
        <v>0.9614820532612891</v>
      </c>
      <c r="E22" s="26">
        <v>25708</v>
      </c>
      <c r="F22" s="28">
        <v>26230</v>
      </c>
      <c r="G22" s="21">
        <f t="shared" si="1"/>
        <v>0.9800991231414411</v>
      </c>
      <c r="H22" s="26">
        <v>24116</v>
      </c>
      <c r="I22" s="29">
        <v>25590</v>
      </c>
      <c r="J22" s="21">
        <f t="shared" si="2"/>
        <v>0.94239937475576396</v>
      </c>
    </row>
    <row r="23" spans="1:13" ht="13.35" customHeight="1">
      <c r="A23" s="12" t="s">
        <v>28</v>
      </c>
      <c r="B23" s="25">
        <v>649305</v>
      </c>
      <c r="C23" s="27">
        <v>667780</v>
      </c>
      <c r="D23" s="21">
        <f t="shared" si="0"/>
        <v>0.97233370271646347</v>
      </c>
      <c r="E23" s="26">
        <v>334489</v>
      </c>
      <c r="F23" s="28">
        <v>336710</v>
      </c>
      <c r="G23" s="21">
        <f t="shared" si="1"/>
        <v>0.99340381931038579</v>
      </c>
      <c r="H23" s="26">
        <v>314816</v>
      </c>
      <c r="I23" s="29">
        <v>331070</v>
      </c>
      <c r="J23" s="21">
        <f t="shared" si="2"/>
        <v>0.95090464252272933</v>
      </c>
    </row>
    <row r="24" spans="1:13" ht="13.35" customHeight="1">
      <c r="A24" s="12" t="s">
        <v>29</v>
      </c>
      <c r="B24" s="25">
        <v>32897</v>
      </c>
      <c r="C24" s="27">
        <v>33020</v>
      </c>
      <c r="D24" s="21">
        <f t="shared" si="0"/>
        <v>0.99627498485766197</v>
      </c>
      <c r="E24" s="26">
        <v>16208</v>
      </c>
      <c r="F24" s="28">
        <v>16115</v>
      </c>
      <c r="G24" s="21">
        <f t="shared" si="1"/>
        <v>1.0057710207880857</v>
      </c>
      <c r="H24" s="26">
        <v>16689</v>
      </c>
      <c r="I24" s="29">
        <v>16905</v>
      </c>
      <c r="J24" s="21">
        <f t="shared" si="2"/>
        <v>0.98722271517302573</v>
      </c>
    </row>
    <row r="25" spans="1:13" ht="13.35" customHeight="1">
      <c r="A25" s="12" t="s">
        <v>30</v>
      </c>
      <c r="B25" s="25">
        <v>67183</v>
      </c>
      <c r="C25" s="27">
        <v>70890</v>
      </c>
      <c r="D25" s="21">
        <f t="shared" si="0"/>
        <v>0.94770771617999716</v>
      </c>
      <c r="E25" s="26">
        <v>34672</v>
      </c>
      <c r="F25" s="28">
        <v>36150</v>
      </c>
      <c r="G25" s="21">
        <f t="shared" si="1"/>
        <v>0.9591147994467496</v>
      </c>
      <c r="H25" s="26">
        <v>32511</v>
      </c>
      <c r="I25" s="29">
        <v>34740</v>
      </c>
      <c r="J25" s="21">
        <f t="shared" si="2"/>
        <v>0.93583765112262518</v>
      </c>
    </row>
    <row r="26" spans="1:13" ht="13.35" customHeight="1">
      <c r="A26" s="18" t="s">
        <v>31</v>
      </c>
      <c r="B26" s="19">
        <f>SUM(B6:B25)</f>
        <v>5075491</v>
      </c>
      <c r="C26" s="19">
        <f>SUM(C6:C25)</f>
        <v>5361860</v>
      </c>
      <c r="D26" s="20">
        <f t="shared" si="0"/>
        <v>0.94659148131432003</v>
      </c>
      <c r="E26" s="19">
        <f>SUM(E6:E25)</f>
        <v>2603955</v>
      </c>
      <c r="F26" s="19">
        <f>SUM(F6:F25)</f>
        <v>2692670</v>
      </c>
      <c r="G26" s="20">
        <f t="shared" si="1"/>
        <v>0.96705314799065611</v>
      </c>
      <c r="H26" s="19">
        <f>SUM(H6:H25)</f>
        <v>2471536</v>
      </c>
      <c r="I26" s="19">
        <f>SUM(I6:I25)</f>
        <v>2669190</v>
      </c>
      <c r="J26" s="20">
        <f t="shared" si="2"/>
        <v>0.9259498199828412</v>
      </c>
    </row>
    <row r="28" spans="1:13" ht="12">
      <c r="A28" s="2" t="s">
        <v>32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</row>
    <row r="29" spans="1:13">
      <c r="A29" s="2" t="s">
        <v>33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14" activePane="bottomRight" state="frozen"/>
      <selection pane="bottomRight" activeCell="S31" sqref="S31"/>
      <selection pane="bottomLeft" activeCell="A28" sqref="A28:A32"/>
      <selection pane="topRight" activeCell="A28" sqref="A28:A32"/>
    </sheetView>
  </sheetViews>
  <sheetFormatPr defaultColWidth="9.28515625" defaultRowHeight="11.45"/>
  <cols>
    <col min="1" max="1" width="27.5703125" style="2" customWidth="1"/>
    <col min="2" max="2" width="12.140625" style="2" bestFit="1" customWidth="1"/>
    <col min="3" max="3" width="14" style="2" bestFit="1" customWidth="1"/>
    <col min="4" max="4" width="9.42578125" style="2" customWidth="1"/>
    <col min="5" max="5" width="12.140625" style="2" bestFit="1" customWidth="1"/>
    <col min="6" max="6" width="14" style="2" bestFit="1" customWidth="1"/>
    <col min="7" max="7" width="9.42578125" style="2" customWidth="1"/>
    <col min="8" max="8" width="12.140625" style="2" bestFit="1" customWidth="1"/>
    <col min="9" max="9" width="14" style="2" bestFit="1" customWidth="1"/>
    <col min="10" max="10" width="9.42578125" style="2" customWidth="1"/>
    <col min="11" max="11" width="12.140625" style="2" bestFit="1" customWidth="1"/>
    <col min="12" max="12" width="14" style="2" bestFit="1" customWidth="1"/>
    <col min="13" max="13" width="9.42578125" style="2" customWidth="1"/>
    <col min="14" max="14" width="12.140625" style="2" bestFit="1" customWidth="1"/>
    <col min="15" max="15" width="14" style="2" bestFit="1" customWidth="1"/>
    <col min="16" max="16" width="9.42578125" style="2" customWidth="1"/>
    <col min="17" max="17" width="12.140625" style="2" bestFit="1" customWidth="1"/>
    <col min="18" max="18" width="14" style="2" bestFit="1" customWidth="1"/>
    <col min="19" max="19" width="9.42578125" style="2" customWidth="1"/>
    <col min="20" max="20" width="12.140625" style="2" bestFit="1" customWidth="1"/>
    <col min="21" max="21" width="14" style="2" bestFit="1" customWidth="1"/>
    <col min="22" max="22" width="9.42578125" style="2" customWidth="1"/>
    <col min="23" max="16384" width="9.28515625" style="2"/>
  </cols>
  <sheetData>
    <row r="1" spans="1:22" ht="13.9">
      <c r="A1" s="23" t="str">
        <f>SUBSTITUTE(Ethnicity!A1,"Ethnicity","Age Group")</f>
        <v>Access to Primary Care by Prioritised Age Group (January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">
      <c r="A2" s="11" t="s">
        <v>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3.35" customHeight="1">
      <c r="B4" s="13" t="s">
        <v>2</v>
      </c>
      <c r="C4" s="14"/>
      <c r="D4" s="14"/>
      <c r="E4" s="13" t="s">
        <v>38</v>
      </c>
      <c r="F4" s="14"/>
      <c r="G4" s="14"/>
      <c r="H4" s="13" t="s">
        <v>39</v>
      </c>
      <c r="I4" s="14"/>
      <c r="J4" s="14"/>
      <c r="K4" s="13" t="s">
        <v>40</v>
      </c>
      <c r="L4" s="14"/>
      <c r="M4" s="14"/>
      <c r="N4" s="13" t="s">
        <v>41</v>
      </c>
      <c r="O4" s="14"/>
      <c r="P4" s="14"/>
      <c r="Q4" s="13" t="s">
        <v>42</v>
      </c>
      <c r="R4" s="14"/>
      <c r="S4" s="14"/>
      <c r="T4" s="13" t="s">
        <v>43</v>
      </c>
      <c r="U4" s="14"/>
      <c r="V4" s="14"/>
    </row>
    <row r="5" spans="1:22" ht="26.65" customHeight="1">
      <c r="A5" s="15" t="s">
        <v>7</v>
      </c>
      <c r="B5" s="16" t="s">
        <v>8</v>
      </c>
      <c r="C5" s="16" t="s">
        <v>9</v>
      </c>
      <c r="D5" s="17" t="s">
        <v>10</v>
      </c>
      <c r="E5" s="16" t="s">
        <v>8</v>
      </c>
      <c r="F5" s="16" t="s">
        <v>9</v>
      </c>
      <c r="G5" s="17" t="s">
        <v>10</v>
      </c>
      <c r="H5" s="16" t="s">
        <v>8</v>
      </c>
      <c r="I5" s="16" t="s">
        <v>9</v>
      </c>
      <c r="J5" s="17" t="s">
        <v>10</v>
      </c>
      <c r="K5" s="16" t="s">
        <v>8</v>
      </c>
      <c r="L5" s="16" t="s">
        <v>9</v>
      </c>
      <c r="M5" s="17" t="s">
        <v>10</v>
      </c>
      <c r="N5" s="16" t="s">
        <v>8</v>
      </c>
      <c r="O5" s="16" t="s">
        <v>9</v>
      </c>
      <c r="P5" s="17" t="s">
        <v>10</v>
      </c>
      <c r="Q5" s="16" t="s">
        <v>8</v>
      </c>
      <c r="R5" s="16" t="s">
        <v>9</v>
      </c>
      <c r="S5" s="17" t="s">
        <v>10</v>
      </c>
      <c r="T5" s="16" t="s">
        <v>8</v>
      </c>
      <c r="U5" s="16" t="s">
        <v>9</v>
      </c>
      <c r="V5" s="17" t="s">
        <v>10</v>
      </c>
    </row>
    <row r="6" spans="1:22" ht="13.35" customHeight="1">
      <c r="A6" s="12" t="s">
        <v>11</v>
      </c>
      <c r="B6" s="25">
        <v>484318</v>
      </c>
      <c r="C6" s="27">
        <v>505280</v>
      </c>
      <c r="D6" s="21">
        <f>IF(B6=0,"",B6/C6)</f>
        <v>0.95851409119696007</v>
      </c>
      <c r="E6" s="25">
        <v>24144</v>
      </c>
      <c r="F6" s="28">
        <v>23610</v>
      </c>
      <c r="G6" s="21">
        <f>IF(E6=0,"",E6/F6)</f>
        <v>1.0226175349428208</v>
      </c>
      <c r="H6" s="25">
        <v>54081</v>
      </c>
      <c r="I6" s="28">
        <v>51660</v>
      </c>
      <c r="J6" s="21">
        <f>IF(H6=0,"",H6/I6)</f>
        <v>1.0468641114982578</v>
      </c>
      <c r="K6" s="25">
        <v>58576</v>
      </c>
      <c r="L6" s="26">
        <v>68940</v>
      </c>
      <c r="M6" s="21">
        <f>IF(K6=0,"",K6/L6)</f>
        <v>0.84966637655932697</v>
      </c>
      <c r="N6" s="25">
        <v>160521</v>
      </c>
      <c r="O6" s="26">
        <v>173490</v>
      </c>
      <c r="P6" s="21">
        <f>IF(N6=0,"",N6/O6)</f>
        <v>0.92524641189693935</v>
      </c>
      <c r="Q6" s="25">
        <v>116827</v>
      </c>
      <c r="R6" s="28">
        <v>117820</v>
      </c>
      <c r="S6" s="21">
        <f>IF(Q6=0,"",Q6/R6)</f>
        <v>0.99157188932269569</v>
      </c>
      <c r="T6" s="25">
        <v>70169</v>
      </c>
      <c r="U6" s="28">
        <v>69760</v>
      </c>
      <c r="V6" s="21">
        <f>IF(T6=0,"",T6/U6)</f>
        <v>1.0058629587155963</v>
      </c>
    </row>
    <row r="7" spans="1:22" ht="13.35" customHeight="1">
      <c r="A7" s="12" t="s">
        <v>12</v>
      </c>
      <c r="B7" s="25">
        <v>264658</v>
      </c>
      <c r="C7" s="27">
        <v>287420</v>
      </c>
      <c r="D7" s="21">
        <f t="shared" ref="D7:D26" si="0">IF(B7=0,"",B7/C7)</f>
        <v>0.92080578943706071</v>
      </c>
      <c r="E7" s="25">
        <v>15976</v>
      </c>
      <c r="F7" s="28">
        <v>16940</v>
      </c>
      <c r="G7" s="21">
        <f t="shared" ref="G7:G26" si="1">IF(E7=0,"",E7/F7)</f>
        <v>0.94309327036599766</v>
      </c>
      <c r="H7" s="25">
        <v>35516</v>
      </c>
      <c r="I7" s="28">
        <v>37630</v>
      </c>
      <c r="J7" s="21">
        <f t="shared" ref="J7:J26" si="2">IF(H7=0,"",H7/I7)</f>
        <v>0.94382141908052086</v>
      </c>
      <c r="K7" s="25">
        <v>28801</v>
      </c>
      <c r="L7" s="26">
        <v>31100</v>
      </c>
      <c r="M7" s="21">
        <f t="shared" ref="M7:M26" si="3">IF(K7=0,"",K7/L7)</f>
        <v>0.92607717041800641</v>
      </c>
      <c r="N7" s="25">
        <v>64511</v>
      </c>
      <c r="O7" s="26">
        <v>71630</v>
      </c>
      <c r="P7" s="21">
        <f t="shared" ref="P7:P26" si="4">IF(N7=0,"",N7/O7)</f>
        <v>0.90061426776490294</v>
      </c>
      <c r="Q7" s="25">
        <v>63594</v>
      </c>
      <c r="R7" s="28">
        <v>69780</v>
      </c>
      <c r="S7" s="21">
        <f t="shared" ref="S7:S26" si="5">IF(Q7=0,"",Q7/R7)</f>
        <v>0.91134995700773858</v>
      </c>
      <c r="T7" s="25">
        <v>56260</v>
      </c>
      <c r="U7" s="28">
        <v>60340</v>
      </c>
      <c r="V7" s="21">
        <f t="shared" ref="V7:V26" si="6">IF(T7=0,"",T7/U7)</f>
        <v>0.93238316208153793</v>
      </c>
    </row>
    <row r="8" spans="1:22" ht="13.35" customHeight="1">
      <c r="A8" s="12" t="s">
        <v>13</v>
      </c>
      <c r="B8" s="25">
        <v>604440</v>
      </c>
      <c r="C8" s="27">
        <v>618990</v>
      </c>
      <c r="D8" s="21">
        <f t="shared" si="0"/>
        <v>0.97649396597683324</v>
      </c>
      <c r="E8" s="25">
        <v>34024</v>
      </c>
      <c r="F8" s="28">
        <v>34260</v>
      </c>
      <c r="G8" s="21">
        <f t="shared" si="1"/>
        <v>0.99311150029188555</v>
      </c>
      <c r="H8" s="25">
        <v>72322</v>
      </c>
      <c r="I8" s="28">
        <v>71130</v>
      </c>
      <c r="J8" s="21">
        <f t="shared" si="2"/>
        <v>1.0167580486433292</v>
      </c>
      <c r="K8" s="25">
        <v>74970</v>
      </c>
      <c r="L8" s="26">
        <v>79120</v>
      </c>
      <c r="M8" s="21">
        <f t="shared" si="3"/>
        <v>0.94754802831142571</v>
      </c>
      <c r="N8" s="25">
        <v>167786</v>
      </c>
      <c r="O8" s="26">
        <v>177610</v>
      </c>
      <c r="P8" s="21">
        <f t="shared" si="4"/>
        <v>0.94468779911041045</v>
      </c>
      <c r="Q8" s="25">
        <v>148511</v>
      </c>
      <c r="R8" s="28">
        <v>151320</v>
      </c>
      <c r="S8" s="21">
        <f t="shared" si="5"/>
        <v>0.98143669045730897</v>
      </c>
      <c r="T8" s="25">
        <v>106827</v>
      </c>
      <c r="U8" s="28">
        <v>105550</v>
      </c>
      <c r="V8" s="21">
        <f t="shared" si="6"/>
        <v>1.012098531501658</v>
      </c>
    </row>
    <row r="9" spans="1:22" ht="13.35" customHeight="1">
      <c r="A9" s="12" t="s">
        <v>14</v>
      </c>
      <c r="B9" s="25">
        <v>309025</v>
      </c>
      <c r="C9" s="27">
        <v>331720</v>
      </c>
      <c r="D9" s="21">
        <f t="shared" si="0"/>
        <v>0.93158386591100928</v>
      </c>
      <c r="E9" s="25">
        <v>14473</v>
      </c>
      <c r="F9" s="28">
        <v>15270</v>
      </c>
      <c r="G9" s="21">
        <f t="shared" si="1"/>
        <v>0.94780615586116568</v>
      </c>
      <c r="H9" s="25">
        <v>35129</v>
      </c>
      <c r="I9" s="28">
        <v>34590</v>
      </c>
      <c r="J9" s="21">
        <f t="shared" si="2"/>
        <v>1.0155825383058688</v>
      </c>
      <c r="K9" s="25">
        <v>42194</v>
      </c>
      <c r="L9" s="26">
        <v>53020</v>
      </c>
      <c r="M9" s="21">
        <f t="shared" si="3"/>
        <v>0.79581290079215394</v>
      </c>
      <c r="N9" s="25">
        <v>92009</v>
      </c>
      <c r="O9" s="26">
        <v>99870</v>
      </c>
      <c r="P9" s="21">
        <f t="shared" si="4"/>
        <v>0.92128767397616906</v>
      </c>
      <c r="Q9" s="25">
        <v>77594</v>
      </c>
      <c r="R9" s="28">
        <v>80710</v>
      </c>
      <c r="S9" s="21">
        <f t="shared" si="5"/>
        <v>0.96139264031718497</v>
      </c>
      <c r="T9" s="25">
        <v>47626</v>
      </c>
      <c r="U9" s="28">
        <v>48260</v>
      </c>
      <c r="V9" s="21">
        <f t="shared" si="6"/>
        <v>0.98686282635723166</v>
      </c>
    </row>
    <row r="10" spans="1:22" ht="13.35" customHeight="1">
      <c r="A10" s="12" t="s">
        <v>15</v>
      </c>
      <c r="B10" s="25">
        <v>618644</v>
      </c>
      <c r="C10" s="27">
        <v>648850</v>
      </c>
      <c r="D10" s="21">
        <f t="shared" si="0"/>
        <v>0.9534468675348694</v>
      </c>
      <c r="E10" s="25">
        <v>43695</v>
      </c>
      <c r="F10" s="28">
        <v>44430</v>
      </c>
      <c r="G10" s="21">
        <f t="shared" si="1"/>
        <v>0.98345712356515869</v>
      </c>
      <c r="H10" s="25">
        <v>91177</v>
      </c>
      <c r="I10" s="28">
        <v>96990</v>
      </c>
      <c r="J10" s="21">
        <f t="shared" si="2"/>
        <v>0.94006598618414272</v>
      </c>
      <c r="K10" s="25">
        <v>79670</v>
      </c>
      <c r="L10" s="26">
        <v>87660</v>
      </c>
      <c r="M10" s="21">
        <f t="shared" si="3"/>
        <v>0.90885238421172709</v>
      </c>
      <c r="N10" s="25">
        <v>188072</v>
      </c>
      <c r="O10" s="26">
        <v>193860</v>
      </c>
      <c r="P10" s="21">
        <f t="shared" si="4"/>
        <v>0.97014340245538022</v>
      </c>
      <c r="Q10" s="25">
        <v>137949</v>
      </c>
      <c r="R10" s="28">
        <v>146460</v>
      </c>
      <c r="S10" s="21">
        <f t="shared" si="5"/>
        <v>0.94188857025809092</v>
      </c>
      <c r="T10" s="25">
        <v>78081</v>
      </c>
      <c r="U10" s="28">
        <v>79450</v>
      </c>
      <c r="V10" s="21">
        <f t="shared" si="6"/>
        <v>0.98276903713027064</v>
      </c>
    </row>
    <row r="11" spans="1:22" ht="13.35" customHeight="1">
      <c r="A11" s="12" t="s">
        <v>16</v>
      </c>
      <c r="B11" s="25">
        <v>172149</v>
      </c>
      <c r="C11" s="27">
        <v>187300</v>
      </c>
      <c r="D11" s="21">
        <f t="shared" si="0"/>
        <v>0.91910838227442604</v>
      </c>
      <c r="E11" s="25">
        <v>9969</v>
      </c>
      <c r="F11" s="28">
        <v>10930</v>
      </c>
      <c r="G11" s="21">
        <f t="shared" si="1"/>
        <v>0.91207685269899363</v>
      </c>
      <c r="H11" s="25">
        <v>23362</v>
      </c>
      <c r="I11" s="28">
        <v>25010</v>
      </c>
      <c r="J11" s="21">
        <f t="shared" si="2"/>
        <v>0.9341063574570172</v>
      </c>
      <c r="K11" s="25">
        <v>20184</v>
      </c>
      <c r="L11" s="26">
        <v>21330</v>
      </c>
      <c r="M11" s="21">
        <f t="shared" si="3"/>
        <v>0.94627285513361459</v>
      </c>
      <c r="N11" s="25">
        <v>40173</v>
      </c>
      <c r="O11" s="26">
        <v>46260</v>
      </c>
      <c r="P11" s="21">
        <f t="shared" si="4"/>
        <v>0.8684176394293126</v>
      </c>
      <c r="Q11" s="25">
        <v>42983</v>
      </c>
      <c r="R11" s="28">
        <v>46810</v>
      </c>
      <c r="S11" s="21">
        <f t="shared" si="5"/>
        <v>0.91824396496475114</v>
      </c>
      <c r="T11" s="25">
        <v>35478</v>
      </c>
      <c r="U11" s="28">
        <v>36960</v>
      </c>
      <c r="V11" s="21">
        <f t="shared" si="6"/>
        <v>0.95990259740259742</v>
      </c>
    </row>
    <row r="12" spans="1:22" ht="13.35" customHeight="1">
      <c r="A12" s="12" t="s">
        <v>17</v>
      </c>
      <c r="B12" s="25">
        <v>154942</v>
      </c>
      <c r="C12" s="27">
        <v>165090</v>
      </c>
      <c r="D12" s="21">
        <f t="shared" si="0"/>
        <v>0.93853049851596104</v>
      </c>
      <c r="E12" s="25">
        <v>9608</v>
      </c>
      <c r="F12" s="28">
        <v>10090</v>
      </c>
      <c r="G12" s="21">
        <f t="shared" si="1"/>
        <v>0.95222993062438055</v>
      </c>
      <c r="H12" s="25">
        <v>20274</v>
      </c>
      <c r="I12" s="28">
        <v>20940</v>
      </c>
      <c r="J12" s="21">
        <f t="shared" si="2"/>
        <v>0.96819484240687681</v>
      </c>
      <c r="K12" s="25">
        <v>17544</v>
      </c>
      <c r="L12" s="26">
        <v>19200</v>
      </c>
      <c r="M12" s="21">
        <f t="shared" si="3"/>
        <v>0.91374999999999995</v>
      </c>
      <c r="N12" s="25">
        <v>44551</v>
      </c>
      <c r="O12" s="26">
        <v>49250</v>
      </c>
      <c r="P12" s="21">
        <f t="shared" si="4"/>
        <v>0.90458883248730959</v>
      </c>
      <c r="Q12" s="25">
        <v>38158</v>
      </c>
      <c r="R12" s="28">
        <v>40370</v>
      </c>
      <c r="S12" s="21">
        <f t="shared" si="5"/>
        <v>0.9452068367599703</v>
      </c>
      <c r="T12" s="25">
        <v>24807</v>
      </c>
      <c r="U12" s="28">
        <v>25240</v>
      </c>
      <c r="V12" s="21">
        <f t="shared" si="6"/>
        <v>0.98284469096671945</v>
      </c>
    </row>
    <row r="13" spans="1:22" ht="13.35" customHeight="1">
      <c r="A13" s="12" t="s">
        <v>18</v>
      </c>
      <c r="B13" s="25">
        <v>111818</v>
      </c>
      <c r="C13" s="27">
        <v>122610</v>
      </c>
      <c r="D13" s="21">
        <f t="shared" si="0"/>
        <v>0.91198107821548002</v>
      </c>
      <c r="E13" s="25">
        <v>7176</v>
      </c>
      <c r="F13" s="28">
        <v>7730</v>
      </c>
      <c r="G13" s="21">
        <f t="shared" si="1"/>
        <v>0.92833117723156533</v>
      </c>
      <c r="H13" s="25">
        <v>15586</v>
      </c>
      <c r="I13" s="28">
        <v>16830</v>
      </c>
      <c r="J13" s="21">
        <f t="shared" si="2"/>
        <v>0.92608437314319669</v>
      </c>
      <c r="K13" s="25">
        <v>12986</v>
      </c>
      <c r="L13" s="26">
        <v>14460</v>
      </c>
      <c r="M13" s="21">
        <f t="shared" si="3"/>
        <v>0.8980636237897649</v>
      </c>
      <c r="N13" s="25">
        <v>27502</v>
      </c>
      <c r="O13" s="26">
        <v>31260</v>
      </c>
      <c r="P13" s="21">
        <f t="shared" si="4"/>
        <v>0.87978246960972484</v>
      </c>
      <c r="Q13" s="25">
        <v>27774</v>
      </c>
      <c r="R13" s="28">
        <v>30270</v>
      </c>
      <c r="S13" s="21">
        <f t="shared" si="5"/>
        <v>0.91754212091179388</v>
      </c>
      <c r="T13" s="25">
        <v>20794</v>
      </c>
      <c r="U13" s="28">
        <v>22060</v>
      </c>
      <c r="V13" s="21">
        <f t="shared" si="6"/>
        <v>0.94261106074342704</v>
      </c>
    </row>
    <row r="14" spans="1:22" ht="13.35" customHeight="1">
      <c r="A14" s="12" t="s">
        <v>19</v>
      </c>
      <c r="B14" s="25">
        <v>180477</v>
      </c>
      <c r="C14" s="27">
        <v>196710</v>
      </c>
      <c r="D14" s="21">
        <f t="shared" si="0"/>
        <v>0.91747750495653502</v>
      </c>
      <c r="E14" s="25">
        <v>10920</v>
      </c>
      <c r="F14" s="28">
        <v>11660</v>
      </c>
      <c r="G14" s="21">
        <f t="shared" si="1"/>
        <v>0.93653516295025729</v>
      </c>
      <c r="H14" s="25">
        <v>23924</v>
      </c>
      <c r="I14" s="28">
        <v>25320</v>
      </c>
      <c r="J14" s="21">
        <f t="shared" si="2"/>
        <v>0.94486571879936809</v>
      </c>
      <c r="K14" s="25">
        <v>21584</v>
      </c>
      <c r="L14" s="26">
        <v>25550</v>
      </c>
      <c r="M14" s="21">
        <f t="shared" si="3"/>
        <v>0.84477495107632095</v>
      </c>
      <c r="N14" s="25">
        <v>43567</v>
      </c>
      <c r="O14" s="26">
        <v>49150</v>
      </c>
      <c r="P14" s="21">
        <f t="shared" si="4"/>
        <v>0.88640895218718208</v>
      </c>
      <c r="Q14" s="25">
        <v>43510</v>
      </c>
      <c r="R14" s="28">
        <v>46630</v>
      </c>
      <c r="S14" s="21">
        <f t="shared" si="5"/>
        <v>0.93309028522410464</v>
      </c>
      <c r="T14" s="25">
        <v>36972</v>
      </c>
      <c r="U14" s="28">
        <v>38400</v>
      </c>
      <c r="V14" s="21">
        <f t="shared" si="6"/>
        <v>0.96281249999999996</v>
      </c>
    </row>
    <row r="15" spans="1:22" ht="13.35" customHeight="1">
      <c r="A15" s="12" t="s">
        <v>20</v>
      </c>
      <c r="B15" s="25">
        <v>159223</v>
      </c>
      <c r="C15" s="27">
        <v>169840</v>
      </c>
      <c r="D15" s="21">
        <f t="shared" si="0"/>
        <v>0.93748822421102218</v>
      </c>
      <c r="E15" s="25">
        <v>7237</v>
      </c>
      <c r="F15" s="28">
        <v>7830</v>
      </c>
      <c r="G15" s="21">
        <f t="shared" si="1"/>
        <v>0.92426564495530017</v>
      </c>
      <c r="H15" s="25">
        <v>18649</v>
      </c>
      <c r="I15" s="28">
        <v>18620</v>
      </c>
      <c r="J15" s="21">
        <f t="shared" si="2"/>
        <v>1.0015574650912997</v>
      </c>
      <c r="K15" s="25">
        <v>16113</v>
      </c>
      <c r="L15" s="26">
        <v>17350</v>
      </c>
      <c r="M15" s="21">
        <f t="shared" si="3"/>
        <v>0.92870317002881841</v>
      </c>
      <c r="N15" s="25">
        <v>34766</v>
      </c>
      <c r="O15" s="26">
        <v>39710</v>
      </c>
      <c r="P15" s="21">
        <f t="shared" si="4"/>
        <v>0.87549735582976584</v>
      </c>
      <c r="Q15" s="25">
        <v>43687</v>
      </c>
      <c r="R15" s="28">
        <v>46220</v>
      </c>
      <c r="S15" s="21">
        <f t="shared" si="5"/>
        <v>0.94519688446559935</v>
      </c>
      <c r="T15" s="25">
        <v>38771</v>
      </c>
      <c r="U15" s="28">
        <v>40110</v>
      </c>
      <c r="V15" s="21">
        <f t="shared" si="6"/>
        <v>0.9666168037895787</v>
      </c>
    </row>
    <row r="16" spans="1:22" ht="13.35" customHeight="1">
      <c r="A16" s="12" t="s">
        <v>21</v>
      </c>
      <c r="B16" s="25">
        <v>195735</v>
      </c>
      <c r="C16" s="27">
        <v>209010</v>
      </c>
      <c r="D16" s="21">
        <f t="shared" si="0"/>
        <v>0.93648629252188886</v>
      </c>
      <c r="E16" s="25">
        <v>11649</v>
      </c>
      <c r="F16" s="28">
        <v>12340</v>
      </c>
      <c r="G16" s="21">
        <f t="shared" si="1"/>
        <v>0.94400324149108594</v>
      </c>
      <c r="H16" s="25">
        <v>26429</v>
      </c>
      <c r="I16" s="28">
        <v>28060</v>
      </c>
      <c r="J16" s="21">
        <f t="shared" si="2"/>
        <v>0.94187455452601565</v>
      </c>
      <c r="K16" s="25">
        <v>20809</v>
      </c>
      <c r="L16" s="26">
        <v>21640</v>
      </c>
      <c r="M16" s="21">
        <f t="shared" si="3"/>
        <v>0.96159889094269868</v>
      </c>
      <c r="N16" s="25">
        <v>42594</v>
      </c>
      <c r="O16" s="26">
        <v>47010</v>
      </c>
      <c r="P16" s="21">
        <f t="shared" si="4"/>
        <v>0.90606253988513086</v>
      </c>
      <c r="Q16" s="25">
        <v>49625</v>
      </c>
      <c r="R16" s="28">
        <v>54060</v>
      </c>
      <c r="S16" s="21">
        <f t="shared" si="5"/>
        <v>0.91796152423233446</v>
      </c>
      <c r="T16" s="25">
        <v>44629</v>
      </c>
      <c r="U16" s="28">
        <v>45900</v>
      </c>
      <c r="V16" s="21">
        <f t="shared" si="6"/>
        <v>0.97230936819172109</v>
      </c>
    </row>
    <row r="17" spans="1:22" ht="13.35" customHeight="1">
      <c r="A17" s="12" t="s">
        <v>22</v>
      </c>
      <c r="B17" s="25">
        <v>61812</v>
      </c>
      <c r="C17" s="27">
        <v>64085</v>
      </c>
      <c r="D17" s="21">
        <f t="shared" si="0"/>
        <v>0.96453148162596547</v>
      </c>
      <c r="E17" s="25">
        <v>3072</v>
      </c>
      <c r="F17" s="28">
        <v>3220</v>
      </c>
      <c r="G17" s="21">
        <f t="shared" si="1"/>
        <v>0.95403726708074532</v>
      </c>
      <c r="H17" s="25">
        <v>7499</v>
      </c>
      <c r="I17" s="28">
        <v>7415</v>
      </c>
      <c r="J17" s="21">
        <f t="shared" si="2"/>
        <v>1.011328388401888</v>
      </c>
      <c r="K17" s="25">
        <v>6395</v>
      </c>
      <c r="L17" s="26">
        <v>6280</v>
      </c>
      <c r="M17" s="21">
        <f t="shared" si="3"/>
        <v>1.0183121019108281</v>
      </c>
      <c r="N17" s="25">
        <v>14449</v>
      </c>
      <c r="O17" s="26">
        <v>15835</v>
      </c>
      <c r="P17" s="21">
        <f t="shared" si="4"/>
        <v>0.91247237132933379</v>
      </c>
      <c r="Q17" s="25">
        <v>16065</v>
      </c>
      <c r="R17" s="28">
        <v>16470</v>
      </c>
      <c r="S17" s="21">
        <f t="shared" si="5"/>
        <v>0.97540983606557374</v>
      </c>
      <c r="T17" s="25">
        <v>14332</v>
      </c>
      <c r="U17" s="28">
        <v>14865</v>
      </c>
      <c r="V17" s="21">
        <f t="shared" si="6"/>
        <v>0.96414396232761523</v>
      </c>
    </row>
    <row r="18" spans="1:22" ht="13.35" customHeight="1">
      <c r="A18" s="12" t="s">
        <v>23</v>
      </c>
      <c r="B18" s="25">
        <v>343363</v>
      </c>
      <c r="C18" s="27">
        <v>370750</v>
      </c>
      <c r="D18" s="21">
        <f t="shared" si="0"/>
        <v>0.92613081591368851</v>
      </c>
      <c r="E18" s="25">
        <v>17047</v>
      </c>
      <c r="F18" s="28">
        <v>18280</v>
      </c>
      <c r="G18" s="21">
        <f t="shared" si="1"/>
        <v>0.93254923413566737</v>
      </c>
      <c r="H18" s="25">
        <v>40017</v>
      </c>
      <c r="I18" s="28">
        <v>40830</v>
      </c>
      <c r="J18" s="21">
        <f t="shared" si="2"/>
        <v>0.98008817046289498</v>
      </c>
      <c r="K18" s="25">
        <v>45717</v>
      </c>
      <c r="L18" s="26">
        <v>51550</v>
      </c>
      <c r="M18" s="21">
        <f t="shared" si="3"/>
        <v>0.88684772065955386</v>
      </c>
      <c r="N18" s="25">
        <v>90847</v>
      </c>
      <c r="O18" s="26">
        <v>102410</v>
      </c>
      <c r="P18" s="21">
        <f t="shared" si="4"/>
        <v>0.88709110438433747</v>
      </c>
      <c r="Q18" s="25">
        <v>84903</v>
      </c>
      <c r="R18" s="28">
        <v>89410</v>
      </c>
      <c r="S18" s="21">
        <f t="shared" si="5"/>
        <v>0.94959176825858405</v>
      </c>
      <c r="T18" s="25">
        <v>64832</v>
      </c>
      <c r="U18" s="28">
        <v>68270</v>
      </c>
      <c r="V18" s="21">
        <f t="shared" si="6"/>
        <v>0.94964113080415991</v>
      </c>
    </row>
    <row r="19" spans="1:22" ht="13.35" customHeight="1">
      <c r="A19" s="12" t="s">
        <v>24</v>
      </c>
      <c r="B19" s="25">
        <v>49603</v>
      </c>
      <c r="C19" s="27">
        <v>53815</v>
      </c>
      <c r="D19" s="21">
        <f t="shared" si="0"/>
        <v>0.921731859147078</v>
      </c>
      <c r="E19" s="25">
        <v>3371</v>
      </c>
      <c r="F19" s="28">
        <v>3660</v>
      </c>
      <c r="G19" s="21">
        <f t="shared" si="1"/>
        <v>0.92103825136612016</v>
      </c>
      <c r="H19" s="25">
        <v>7265</v>
      </c>
      <c r="I19" s="28">
        <v>7905</v>
      </c>
      <c r="J19" s="21">
        <f t="shared" si="2"/>
        <v>0.91903858317520559</v>
      </c>
      <c r="K19" s="25">
        <v>6277</v>
      </c>
      <c r="L19" s="26">
        <v>6520</v>
      </c>
      <c r="M19" s="21">
        <f t="shared" si="3"/>
        <v>0.9627300613496933</v>
      </c>
      <c r="N19" s="25">
        <v>12150</v>
      </c>
      <c r="O19" s="26">
        <v>13500</v>
      </c>
      <c r="P19" s="21">
        <f t="shared" si="4"/>
        <v>0.9</v>
      </c>
      <c r="Q19" s="25">
        <v>11677</v>
      </c>
      <c r="R19" s="28">
        <v>12920</v>
      </c>
      <c r="S19" s="21">
        <f t="shared" si="5"/>
        <v>0.90379256965944277</v>
      </c>
      <c r="T19" s="25">
        <v>8863</v>
      </c>
      <c r="U19" s="28">
        <v>9310</v>
      </c>
      <c r="V19" s="21">
        <f t="shared" si="6"/>
        <v>0.95198711063372721</v>
      </c>
    </row>
    <row r="20" spans="1:22" ht="13.35" customHeight="1">
      <c r="A20" s="12" t="s">
        <v>25</v>
      </c>
      <c r="B20" s="25">
        <v>123783</v>
      </c>
      <c r="C20" s="27">
        <v>130580</v>
      </c>
      <c r="D20" s="21">
        <f t="shared" si="0"/>
        <v>0.94794761831827234</v>
      </c>
      <c r="E20" s="25">
        <v>7248</v>
      </c>
      <c r="F20" s="28">
        <v>7750</v>
      </c>
      <c r="G20" s="21">
        <f t="shared" si="1"/>
        <v>0.93522580645161291</v>
      </c>
      <c r="H20" s="25">
        <v>16948</v>
      </c>
      <c r="I20" s="28">
        <v>17740</v>
      </c>
      <c r="J20" s="21">
        <f t="shared" si="2"/>
        <v>0.95535512965050728</v>
      </c>
      <c r="K20" s="25">
        <v>13759</v>
      </c>
      <c r="L20" s="26">
        <v>14870</v>
      </c>
      <c r="M20" s="21">
        <f t="shared" si="3"/>
        <v>0.92528581035642232</v>
      </c>
      <c r="N20" s="25">
        <v>29505</v>
      </c>
      <c r="O20" s="26">
        <v>31870</v>
      </c>
      <c r="P20" s="21">
        <f t="shared" si="4"/>
        <v>0.92579228114213996</v>
      </c>
      <c r="Q20" s="25">
        <v>31140</v>
      </c>
      <c r="R20" s="28">
        <v>32820</v>
      </c>
      <c r="S20" s="21">
        <f t="shared" si="5"/>
        <v>0.94881170018281535</v>
      </c>
      <c r="T20" s="25">
        <v>25183</v>
      </c>
      <c r="U20" s="28">
        <v>25530</v>
      </c>
      <c r="V20" s="21">
        <f t="shared" si="6"/>
        <v>0.98640814727771253</v>
      </c>
    </row>
    <row r="21" spans="1:22" ht="13.35" customHeight="1">
      <c r="A21" s="12" t="s">
        <v>26</v>
      </c>
      <c r="B21" s="25">
        <v>442292</v>
      </c>
      <c r="C21" s="27">
        <v>476300</v>
      </c>
      <c r="D21" s="21">
        <f t="shared" si="0"/>
        <v>0.92859962208692004</v>
      </c>
      <c r="E21" s="25">
        <v>28524</v>
      </c>
      <c r="F21" s="28">
        <v>29850</v>
      </c>
      <c r="G21" s="21">
        <f t="shared" si="1"/>
        <v>0.95557788944723621</v>
      </c>
      <c r="H21" s="25">
        <v>60791</v>
      </c>
      <c r="I21" s="28">
        <v>63870</v>
      </c>
      <c r="J21" s="21">
        <f t="shared" si="2"/>
        <v>0.95179270392985749</v>
      </c>
      <c r="K21" s="25">
        <v>53226</v>
      </c>
      <c r="L21" s="26">
        <v>60430</v>
      </c>
      <c r="M21" s="21">
        <f t="shared" si="3"/>
        <v>0.88078768823432074</v>
      </c>
      <c r="N21" s="25">
        <v>116896</v>
      </c>
      <c r="O21" s="26">
        <v>127120</v>
      </c>
      <c r="P21" s="21">
        <f t="shared" si="4"/>
        <v>0.91957205789804908</v>
      </c>
      <c r="Q21" s="25">
        <v>102776</v>
      </c>
      <c r="R21" s="28">
        <v>110900</v>
      </c>
      <c r="S21" s="21">
        <f t="shared" si="5"/>
        <v>0.92674481514878271</v>
      </c>
      <c r="T21" s="25">
        <v>80079</v>
      </c>
      <c r="U21" s="28">
        <v>84130</v>
      </c>
      <c r="V21" s="21">
        <f t="shared" si="6"/>
        <v>0.95184832996552948</v>
      </c>
    </row>
    <row r="22" spans="1:22" ht="13.35" customHeight="1">
      <c r="A22" s="12" t="s">
        <v>27</v>
      </c>
      <c r="B22" s="25">
        <v>49824</v>
      </c>
      <c r="C22" s="27">
        <v>51820</v>
      </c>
      <c r="D22" s="21">
        <f t="shared" si="0"/>
        <v>0.9614820532612891</v>
      </c>
      <c r="E22" s="25">
        <v>2723</v>
      </c>
      <c r="F22" s="28">
        <v>2860</v>
      </c>
      <c r="G22" s="21">
        <f t="shared" si="1"/>
        <v>0.95209790209790213</v>
      </c>
      <c r="H22" s="25">
        <v>6150</v>
      </c>
      <c r="I22" s="28">
        <v>6245</v>
      </c>
      <c r="J22" s="21">
        <f t="shared" si="2"/>
        <v>0.98478783026421135</v>
      </c>
      <c r="K22" s="25">
        <v>5163</v>
      </c>
      <c r="L22" s="26">
        <v>5155</v>
      </c>
      <c r="M22" s="21">
        <f t="shared" si="3"/>
        <v>1.0015518913676043</v>
      </c>
      <c r="N22" s="25">
        <v>10635</v>
      </c>
      <c r="O22" s="26">
        <v>11350</v>
      </c>
      <c r="P22" s="21">
        <f t="shared" si="4"/>
        <v>0.93700440528634366</v>
      </c>
      <c r="Q22" s="25">
        <v>12990</v>
      </c>
      <c r="R22" s="28">
        <v>13525</v>
      </c>
      <c r="S22" s="21">
        <f t="shared" si="5"/>
        <v>0.96044362292051755</v>
      </c>
      <c r="T22" s="25">
        <v>12163</v>
      </c>
      <c r="U22" s="28">
        <v>12685</v>
      </c>
      <c r="V22" s="21">
        <f t="shared" si="6"/>
        <v>0.95884903429247137</v>
      </c>
    </row>
    <row r="23" spans="1:22" ht="13.35" customHeight="1">
      <c r="A23" s="12" t="s">
        <v>28</v>
      </c>
      <c r="B23" s="25">
        <v>649305</v>
      </c>
      <c r="C23" s="27">
        <v>667780</v>
      </c>
      <c r="D23" s="21">
        <f t="shared" si="0"/>
        <v>0.97233370271646347</v>
      </c>
      <c r="E23" s="25">
        <v>38476</v>
      </c>
      <c r="F23" s="28">
        <v>38900</v>
      </c>
      <c r="G23" s="21">
        <f t="shared" si="1"/>
        <v>0.98910025706940874</v>
      </c>
      <c r="H23" s="25">
        <v>86463</v>
      </c>
      <c r="I23" s="28">
        <v>85590</v>
      </c>
      <c r="J23" s="21">
        <f t="shared" si="2"/>
        <v>1.0101997896950579</v>
      </c>
      <c r="K23" s="25">
        <v>73339</v>
      </c>
      <c r="L23" s="26">
        <v>79990</v>
      </c>
      <c r="M23" s="21">
        <f t="shared" si="3"/>
        <v>0.91685210651331417</v>
      </c>
      <c r="N23" s="25">
        <v>188943</v>
      </c>
      <c r="O23" s="26">
        <v>196230</v>
      </c>
      <c r="P23" s="21">
        <f t="shared" si="4"/>
        <v>0.96286500535086383</v>
      </c>
      <c r="Q23" s="25">
        <v>159688</v>
      </c>
      <c r="R23" s="28">
        <v>164200</v>
      </c>
      <c r="S23" s="21">
        <f t="shared" si="5"/>
        <v>0.97252131546894027</v>
      </c>
      <c r="T23" s="25">
        <v>102396</v>
      </c>
      <c r="U23" s="28">
        <v>102870</v>
      </c>
      <c r="V23" s="21">
        <f t="shared" si="6"/>
        <v>0.99539224263633708</v>
      </c>
    </row>
    <row r="24" spans="1:22" ht="13.35" customHeight="1">
      <c r="A24" s="12" t="s">
        <v>29</v>
      </c>
      <c r="B24" s="25">
        <v>32897</v>
      </c>
      <c r="C24" s="27">
        <v>33020</v>
      </c>
      <c r="D24" s="21">
        <f t="shared" si="0"/>
        <v>0.99627498485766197</v>
      </c>
      <c r="E24" s="25">
        <v>1520</v>
      </c>
      <c r="F24" s="28">
        <v>1590</v>
      </c>
      <c r="G24" s="21">
        <f t="shared" si="1"/>
        <v>0.95597484276729561</v>
      </c>
      <c r="H24" s="25">
        <v>3647</v>
      </c>
      <c r="I24" s="28">
        <v>3590</v>
      </c>
      <c r="J24" s="21">
        <f t="shared" si="2"/>
        <v>1.0158774373259052</v>
      </c>
      <c r="K24" s="25">
        <v>3036</v>
      </c>
      <c r="L24" s="26">
        <v>3075</v>
      </c>
      <c r="M24" s="21">
        <f t="shared" si="3"/>
        <v>0.9873170731707317</v>
      </c>
      <c r="N24" s="25">
        <v>7104</v>
      </c>
      <c r="O24" s="26">
        <v>7205</v>
      </c>
      <c r="P24" s="21">
        <f t="shared" si="4"/>
        <v>0.98598195697432334</v>
      </c>
      <c r="Q24" s="25">
        <v>9676</v>
      </c>
      <c r="R24" s="28">
        <v>9370</v>
      </c>
      <c r="S24" s="21">
        <f t="shared" si="5"/>
        <v>1.0326574172892209</v>
      </c>
      <c r="T24" s="25">
        <v>7914</v>
      </c>
      <c r="U24" s="28">
        <v>8190</v>
      </c>
      <c r="V24" s="21">
        <f t="shared" si="6"/>
        <v>0.96630036630036631</v>
      </c>
    </row>
    <row r="25" spans="1:22" ht="13.35" customHeight="1">
      <c r="A25" s="12" t="s">
        <v>30</v>
      </c>
      <c r="B25" s="25">
        <v>67183</v>
      </c>
      <c r="C25" s="27">
        <v>70890</v>
      </c>
      <c r="D25" s="21">
        <f t="shared" si="0"/>
        <v>0.94770771617999716</v>
      </c>
      <c r="E25" s="25">
        <v>4106</v>
      </c>
      <c r="F25" s="28">
        <v>4290</v>
      </c>
      <c r="G25" s="21">
        <f t="shared" si="1"/>
        <v>0.95710955710955714</v>
      </c>
      <c r="H25" s="25">
        <v>8770</v>
      </c>
      <c r="I25" s="28">
        <v>9140</v>
      </c>
      <c r="J25" s="21">
        <f t="shared" si="2"/>
        <v>0.95951859956236318</v>
      </c>
      <c r="K25" s="25">
        <v>7431</v>
      </c>
      <c r="L25" s="26">
        <v>7900</v>
      </c>
      <c r="M25" s="21">
        <f t="shared" si="3"/>
        <v>0.94063291139240501</v>
      </c>
      <c r="N25" s="25">
        <v>15184</v>
      </c>
      <c r="O25" s="26">
        <v>16420</v>
      </c>
      <c r="P25" s="21">
        <f t="shared" si="4"/>
        <v>0.92472594397076735</v>
      </c>
      <c r="Q25" s="25">
        <v>16633</v>
      </c>
      <c r="R25" s="28">
        <v>17760</v>
      </c>
      <c r="S25" s="21">
        <f t="shared" si="5"/>
        <v>0.93654279279279284</v>
      </c>
      <c r="T25" s="25">
        <v>15059</v>
      </c>
      <c r="U25" s="28">
        <v>15380</v>
      </c>
      <c r="V25" s="21">
        <f t="shared" si="6"/>
        <v>0.97912873862158645</v>
      </c>
    </row>
    <row r="26" spans="1:22" ht="13.35" customHeight="1">
      <c r="A26" s="18" t="s">
        <v>31</v>
      </c>
      <c r="B26" s="19">
        <f>SUM(B6:B25)</f>
        <v>5075491</v>
      </c>
      <c r="C26" s="19">
        <f>SUM(C6:C25)</f>
        <v>5361860</v>
      </c>
      <c r="D26" s="20">
        <f t="shared" si="0"/>
        <v>0.94659148131432003</v>
      </c>
      <c r="E26" s="19">
        <f>SUM(E6:E25)</f>
        <v>294958</v>
      </c>
      <c r="F26" s="19">
        <f>SUM(F6:F25)</f>
        <v>305490</v>
      </c>
      <c r="G26" s="20">
        <f t="shared" si="1"/>
        <v>0.96552423974598189</v>
      </c>
      <c r="H26" s="19">
        <f>SUM(H6:H25)</f>
        <v>653999</v>
      </c>
      <c r="I26" s="19">
        <f>SUM(I6:I25)</f>
        <v>669105</v>
      </c>
      <c r="J26" s="20">
        <f t="shared" si="2"/>
        <v>0.97742357328072571</v>
      </c>
      <c r="K26" s="19">
        <f>SUM(K6:K25)</f>
        <v>607774</v>
      </c>
      <c r="L26" s="19">
        <f>SUM(L6:L25)</f>
        <v>675140</v>
      </c>
      <c r="M26" s="20">
        <f t="shared" si="3"/>
        <v>0.90021921379269487</v>
      </c>
      <c r="N26" s="19">
        <f>SUM(N6:N25)</f>
        <v>1391765</v>
      </c>
      <c r="O26" s="19">
        <f>SUM(O6:O25)</f>
        <v>1501040</v>
      </c>
      <c r="P26" s="20">
        <f t="shared" si="4"/>
        <v>0.92720047433779251</v>
      </c>
      <c r="Q26" s="19">
        <f>SUM(Q6:Q25)</f>
        <v>1235760</v>
      </c>
      <c r="R26" s="19">
        <f>SUM(R6:R25)</f>
        <v>1297825</v>
      </c>
      <c r="S26" s="20">
        <f t="shared" si="5"/>
        <v>0.95217768189085583</v>
      </c>
      <c r="T26" s="19">
        <f>SUM(T6:T25)</f>
        <v>891235</v>
      </c>
      <c r="U26" s="19">
        <f>SUM(U6:U25)</f>
        <v>913260</v>
      </c>
      <c r="V26" s="20">
        <f t="shared" si="6"/>
        <v>0.975883100102928</v>
      </c>
    </row>
    <row r="28" spans="1:22" ht="12">
      <c r="A28" s="2" t="s">
        <v>32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  <c r="T28" s="4"/>
      <c r="U28" s="7"/>
      <c r="V28" s="9"/>
    </row>
    <row r="29" spans="1:22">
      <c r="A29" s="2" t="s">
        <v>33</v>
      </c>
    </row>
    <row r="31" spans="1:22">
      <c r="B31" s="4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A33:XFD34 C31:XFD31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tabSelected="1" zoomScaleNormal="100" workbookViewId="0">
      <pane xSplit="4" ySplit="5" topLeftCell="K12" activePane="bottomRight" state="frozen"/>
      <selection pane="bottomRight" activeCell="P27" sqref="P27"/>
      <selection pane="bottomLeft" activeCell="A28" sqref="A28:A32"/>
      <selection pane="topRight" activeCell="A28" sqref="A28:A32"/>
    </sheetView>
  </sheetViews>
  <sheetFormatPr defaultColWidth="9.28515625" defaultRowHeight="11.45"/>
  <cols>
    <col min="1" max="1" width="27.5703125" style="2" customWidth="1"/>
    <col min="2" max="2" width="12.140625" style="2" bestFit="1" customWidth="1"/>
    <col min="3" max="3" width="14" style="2" bestFit="1" customWidth="1"/>
    <col min="4" max="4" width="9.42578125" style="2" customWidth="1"/>
    <col min="5" max="5" width="12.140625" style="2" bestFit="1" customWidth="1"/>
    <col min="6" max="6" width="14" style="2" bestFit="1" customWidth="1"/>
    <col min="7" max="7" width="9.42578125" style="2" customWidth="1"/>
    <col min="8" max="8" width="12.140625" style="2" bestFit="1" customWidth="1"/>
    <col min="9" max="9" width="14" style="2" bestFit="1" customWidth="1"/>
    <col min="10" max="10" width="9.42578125" style="2" customWidth="1"/>
    <col min="11" max="11" width="12.140625" style="2" bestFit="1" customWidth="1"/>
    <col min="12" max="12" width="14" style="2" bestFit="1" customWidth="1"/>
    <col min="13" max="13" width="9.42578125" style="2" customWidth="1"/>
    <col min="14" max="14" width="12.140625" style="2" bestFit="1" customWidth="1"/>
    <col min="15" max="15" width="14" style="2" bestFit="1" customWidth="1"/>
    <col min="16" max="16" width="9.42578125" style="2" customWidth="1"/>
    <col min="17" max="17" width="12.140625" style="2" bestFit="1" customWidth="1"/>
    <col min="18" max="18" width="14" style="2" bestFit="1" customWidth="1"/>
    <col min="19" max="19" width="9.42578125" style="2" customWidth="1"/>
    <col min="20" max="16384" width="9.28515625" style="2"/>
  </cols>
  <sheetData>
    <row r="1" spans="1:21" ht="13.9">
      <c r="A1" s="23" t="str">
        <f>SUBSTITUTE(Ethnicity!A1,"Ethnicity","Deprivation")</f>
        <v>Access to Primary Care by Prioritised Deprivation (January 2025)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ht="12">
      <c r="A2" s="11" t="s">
        <v>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1" ht="1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1" ht="13.35" customHeight="1">
      <c r="B4" s="13" t="s">
        <v>2</v>
      </c>
      <c r="C4" s="14"/>
      <c r="D4" s="14"/>
      <c r="E4" s="13" t="s">
        <v>45</v>
      </c>
      <c r="F4" s="14"/>
      <c r="G4" s="14"/>
      <c r="H4" s="13" t="s">
        <v>46</v>
      </c>
      <c r="I4" s="14"/>
      <c r="J4" s="14"/>
      <c r="K4" s="13" t="s">
        <v>47</v>
      </c>
      <c r="L4" s="14"/>
      <c r="M4" s="14"/>
      <c r="N4" s="13" t="s">
        <v>48</v>
      </c>
      <c r="O4" s="14"/>
      <c r="P4" s="14"/>
      <c r="Q4" s="13" t="s">
        <v>49</v>
      </c>
      <c r="R4" s="14"/>
      <c r="S4" s="14"/>
    </row>
    <row r="5" spans="1:21" ht="26.65" customHeight="1">
      <c r="A5" s="15" t="s">
        <v>7</v>
      </c>
      <c r="B5" s="16" t="s">
        <v>8</v>
      </c>
      <c r="C5" s="16" t="s">
        <v>9</v>
      </c>
      <c r="D5" s="17" t="s">
        <v>10</v>
      </c>
      <c r="E5" s="16" t="s">
        <v>8</v>
      </c>
      <c r="F5" s="16" t="s">
        <v>9</v>
      </c>
      <c r="G5" s="17" t="s">
        <v>10</v>
      </c>
      <c r="H5" s="16" t="s">
        <v>8</v>
      </c>
      <c r="I5" s="16" t="s">
        <v>9</v>
      </c>
      <c r="J5" s="17" t="s">
        <v>10</v>
      </c>
      <c r="K5" s="16" t="s">
        <v>8</v>
      </c>
      <c r="L5" s="16" t="s">
        <v>9</v>
      </c>
      <c r="M5" s="17" t="s">
        <v>10</v>
      </c>
      <c r="N5" s="16" t="s">
        <v>8</v>
      </c>
      <c r="O5" s="16" t="s">
        <v>9</v>
      </c>
      <c r="P5" s="17" t="s">
        <v>10</v>
      </c>
      <c r="Q5" s="16" t="s">
        <v>8</v>
      </c>
      <c r="R5" s="16" t="s">
        <v>9</v>
      </c>
      <c r="S5" s="17" t="s">
        <v>10</v>
      </c>
    </row>
    <row r="6" spans="1:21" ht="13.35" customHeight="1">
      <c r="A6" s="12" t="s">
        <v>11</v>
      </c>
      <c r="B6" s="25">
        <v>480365</v>
      </c>
      <c r="C6" s="27">
        <v>540049.73</v>
      </c>
      <c r="D6" s="21">
        <f>IF(B6=0,"",B6/C6)</f>
        <v>0.8894829000284844</v>
      </c>
      <c r="E6" s="25">
        <v>89667</v>
      </c>
      <c r="F6" s="27">
        <v>97885.72</v>
      </c>
      <c r="G6" s="21">
        <f>IF(E6=0,"",E6/F6)</f>
        <v>0.91603759976429655</v>
      </c>
      <c r="H6" s="25">
        <v>102652</v>
      </c>
      <c r="I6" s="27">
        <v>114362.65</v>
      </c>
      <c r="J6" s="21">
        <f>IF(H6=0,"",H6/I6)</f>
        <v>0.89760074639753451</v>
      </c>
      <c r="K6" s="25">
        <v>115652</v>
      </c>
      <c r="L6" s="27">
        <v>128587.61</v>
      </c>
      <c r="M6" s="21">
        <f>IF(K6=0,"",K6/L6)</f>
        <v>0.8994023607717726</v>
      </c>
      <c r="N6" s="25">
        <v>87162</v>
      </c>
      <c r="O6" s="27">
        <v>101960.72</v>
      </c>
      <c r="P6" s="21">
        <f>IF(N6=0,"",N6/O6)</f>
        <v>0.85485861614158865</v>
      </c>
      <c r="Q6" s="25">
        <v>85232</v>
      </c>
      <c r="R6" s="27">
        <v>97253.03</v>
      </c>
      <c r="S6" s="21">
        <f>IF(Q6=0,"",Q6/R6)</f>
        <v>0.87639428817796217</v>
      </c>
      <c r="T6" s="4"/>
      <c r="U6" s="4"/>
    </row>
    <row r="7" spans="1:21" ht="13.35" customHeight="1">
      <c r="A7" s="12" t="s">
        <v>12</v>
      </c>
      <c r="B7" s="25">
        <v>261614</v>
      </c>
      <c r="C7" s="27">
        <v>273239.3</v>
      </c>
      <c r="D7" s="21">
        <f t="shared" ref="D7:D26" si="0">IF(B7=0,"",B7/C7)</f>
        <v>0.95745377769596107</v>
      </c>
      <c r="E7" s="25">
        <v>49557</v>
      </c>
      <c r="F7" s="27">
        <v>44905.4</v>
      </c>
      <c r="G7" s="21">
        <f t="shared" ref="G7:G26" si="1">IF(E7=0,"",E7/F7)</f>
        <v>1.1035866510486489</v>
      </c>
      <c r="H7" s="25">
        <v>51369</v>
      </c>
      <c r="I7" s="27">
        <v>51227.01</v>
      </c>
      <c r="J7" s="21">
        <f t="shared" ref="J7:J26" si="2">IF(H7=0,"",H7/I7)</f>
        <v>1.0027717799652955</v>
      </c>
      <c r="K7" s="25">
        <v>55211</v>
      </c>
      <c r="L7" s="27">
        <v>57205.46</v>
      </c>
      <c r="M7" s="21">
        <f t="shared" ref="M7:M26" si="3">IF(K7=0,"",K7/L7)</f>
        <v>0.96513514619059093</v>
      </c>
      <c r="N7" s="25">
        <v>55040</v>
      </c>
      <c r="O7" s="27">
        <v>60658.48</v>
      </c>
      <c r="P7" s="21">
        <f t="shared" ref="P7:P26" si="4">IF(N7=0,"",N7/O7)</f>
        <v>0.90737519304802883</v>
      </c>
      <c r="Q7" s="25">
        <v>50437</v>
      </c>
      <c r="R7" s="27">
        <v>59242.95</v>
      </c>
      <c r="S7" s="21">
        <f t="shared" ref="S7:S26" si="5">IF(Q7=0,"",Q7/R7)</f>
        <v>0.85135868487305244</v>
      </c>
      <c r="T7" s="4"/>
      <c r="U7" s="4"/>
    </row>
    <row r="8" spans="1:21" ht="13.35" customHeight="1">
      <c r="A8" s="12" t="s">
        <v>13</v>
      </c>
      <c r="B8" s="25">
        <v>598117</v>
      </c>
      <c r="C8" s="27">
        <v>613785.75</v>
      </c>
      <c r="D8" s="21">
        <f t="shared" si="0"/>
        <v>0.97447195540137577</v>
      </c>
      <c r="E8" s="25">
        <v>191618</v>
      </c>
      <c r="F8" s="27">
        <v>172533.24</v>
      </c>
      <c r="G8" s="21">
        <f t="shared" si="1"/>
        <v>1.1106149748303573</v>
      </c>
      <c r="H8" s="25">
        <v>129141</v>
      </c>
      <c r="I8" s="27">
        <v>135348.89000000001</v>
      </c>
      <c r="J8" s="21">
        <f t="shared" si="2"/>
        <v>0.95413416393736206</v>
      </c>
      <c r="K8" s="25">
        <v>111844</v>
      </c>
      <c r="L8" s="27">
        <v>119965.78</v>
      </c>
      <c r="M8" s="21">
        <f t="shared" si="3"/>
        <v>0.9322991939868186</v>
      </c>
      <c r="N8" s="25">
        <v>105207</v>
      </c>
      <c r="O8" s="27">
        <v>117955.09</v>
      </c>
      <c r="P8" s="21">
        <f t="shared" si="4"/>
        <v>0.89192420606859779</v>
      </c>
      <c r="Q8" s="25">
        <v>60307</v>
      </c>
      <c r="R8" s="27">
        <v>67982.75</v>
      </c>
      <c r="S8" s="21">
        <f t="shared" si="5"/>
        <v>0.88709268159937626</v>
      </c>
      <c r="T8" s="4"/>
      <c r="U8" s="4"/>
    </row>
    <row r="9" spans="1:21" ht="13.35" customHeight="1">
      <c r="A9" s="12" t="s">
        <v>14</v>
      </c>
      <c r="B9" s="25">
        <v>305561</v>
      </c>
      <c r="C9" s="27">
        <v>345940.45999999996</v>
      </c>
      <c r="D9" s="21">
        <f t="shared" si="0"/>
        <v>0.88327627245451434</v>
      </c>
      <c r="E9" s="25">
        <v>104954</v>
      </c>
      <c r="F9" s="27">
        <v>111424.37</v>
      </c>
      <c r="G9" s="21">
        <f t="shared" si="1"/>
        <v>0.94193038740088908</v>
      </c>
      <c r="H9" s="25">
        <v>72626</v>
      </c>
      <c r="I9" s="27">
        <v>82223.789999999994</v>
      </c>
      <c r="J9" s="21">
        <f t="shared" si="2"/>
        <v>0.88327234733402593</v>
      </c>
      <c r="K9" s="25">
        <v>57265</v>
      </c>
      <c r="L9" s="27">
        <v>67864.789999999994</v>
      </c>
      <c r="M9" s="21">
        <f t="shared" si="3"/>
        <v>0.84381017019282023</v>
      </c>
      <c r="N9" s="25">
        <v>37575</v>
      </c>
      <c r="O9" s="27">
        <v>44283.42</v>
      </c>
      <c r="P9" s="21">
        <f t="shared" si="4"/>
        <v>0.84851170031582934</v>
      </c>
      <c r="Q9" s="25">
        <v>33141</v>
      </c>
      <c r="R9" s="27">
        <v>40144.089999999997</v>
      </c>
      <c r="S9" s="21">
        <f t="shared" si="5"/>
        <v>0.82555115833987025</v>
      </c>
      <c r="T9" s="4"/>
      <c r="U9" s="4"/>
    </row>
    <row r="10" spans="1:21" ht="13.35" customHeight="1">
      <c r="A10" s="12" t="s">
        <v>15</v>
      </c>
      <c r="B10" s="25">
        <v>608037</v>
      </c>
      <c r="C10" s="27">
        <v>620954.53</v>
      </c>
      <c r="D10" s="21">
        <f t="shared" si="0"/>
        <v>0.97919730129032145</v>
      </c>
      <c r="E10" s="25">
        <v>88589</v>
      </c>
      <c r="F10" s="27">
        <v>88304.12</v>
      </c>
      <c r="G10" s="21">
        <f t="shared" si="1"/>
        <v>1.0032261235376108</v>
      </c>
      <c r="H10" s="25">
        <v>104586</v>
      </c>
      <c r="I10" s="27">
        <v>102673.85</v>
      </c>
      <c r="J10" s="21">
        <f t="shared" si="2"/>
        <v>1.0186235346195744</v>
      </c>
      <c r="K10" s="25">
        <v>101814</v>
      </c>
      <c r="L10" s="27">
        <v>95939.38</v>
      </c>
      <c r="M10" s="21">
        <f t="shared" si="3"/>
        <v>1.0612326241841463</v>
      </c>
      <c r="N10" s="25">
        <v>107713</v>
      </c>
      <c r="O10" s="27">
        <v>105403.02</v>
      </c>
      <c r="P10" s="21">
        <f t="shared" si="4"/>
        <v>1.0219156908407367</v>
      </c>
      <c r="Q10" s="25">
        <v>205335</v>
      </c>
      <c r="R10" s="27">
        <v>228634.16</v>
      </c>
      <c r="S10" s="21">
        <f t="shared" si="5"/>
        <v>0.89809414306243651</v>
      </c>
      <c r="T10" s="4"/>
      <c r="U10" s="4"/>
    </row>
    <row r="11" spans="1:21" ht="13.35" customHeight="1">
      <c r="A11" s="12" t="s">
        <v>16</v>
      </c>
      <c r="B11" s="25">
        <v>170355</v>
      </c>
      <c r="C11" s="27">
        <v>188543.68</v>
      </c>
      <c r="D11" s="21">
        <f t="shared" si="0"/>
        <v>0.90353068318174334</v>
      </c>
      <c r="E11" s="25">
        <v>29009</v>
      </c>
      <c r="F11" s="27">
        <v>29409.68</v>
      </c>
      <c r="G11" s="21">
        <f t="shared" si="1"/>
        <v>0.98637591432480731</v>
      </c>
      <c r="H11" s="25">
        <v>26644</v>
      </c>
      <c r="I11" s="27">
        <v>28466</v>
      </c>
      <c r="J11" s="21">
        <f t="shared" si="2"/>
        <v>0.93599381718541419</v>
      </c>
      <c r="K11" s="25">
        <v>29633</v>
      </c>
      <c r="L11" s="27">
        <v>33200.5</v>
      </c>
      <c r="M11" s="21">
        <f t="shared" si="3"/>
        <v>0.89254679899399103</v>
      </c>
      <c r="N11" s="25">
        <v>38759</v>
      </c>
      <c r="O11" s="27">
        <v>43591.75</v>
      </c>
      <c r="P11" s="21">
        <f t="shared" si="4"/>
        <v>0.88913613241037581</v>
      </c>
      <c r="Q11" s="25">
        <v>46310</v>
      </c>
      <c r="R11" s="27">
        <v>53875.75</v>
      </c>
      <c r="S11" s="21">
        <f t="shared" si="5"/>
        <v>0.85957040041205923</v>
      </c>
      <c r="T11" s="4"/>
      <c r="U11" s="4"/>
    </row>
    <row r="12" spans="1:21" ht="13.35" customHeight="1">
      <c r="A12" s="12" t="s">
        <v>17</v>
      </c>
      <c r="B12" s="25">
        <v>153809</v>
      </c>
      <c r="C12" s="27">
        <v>168458.23999999999</v>
      </c>
      <c r="D12" s="21">
        <f t="shared" si="0"/>
        <v>0.91303933841407825</v>
      </c>
      <c r="E12" s="25">
        <v>36896</v>
      </c>
      <c r="F12" s="27">
        <v>40648.1</v>
      </c>
      <c r="G12" s="21">
        <f t="shared" si="1"/>
        <v>0.90769310250663626</v>
      </c>
      <c r="H12" s="25">
        <v>23597</v>
      </c>
      <c r="I12" s="27">
        <v>25860.15</v>
      </c>
      <c r="J12" s="21">
        <f t="shared" si="2"/>
        <v>0.91248503972328077</v>
      </c>
      <c r="K12" s="25">
        <v>27276</v>
      </c>
      <c r="L12" s="27">
        <v>30020.93</v>
      </c>
      <c r="M12" s="21">
        <f t="shared" si="3"/>
        <v>0.90856612370103129</v>
      </c>
      <c r="N12" s="25">
        <v>35667</v>
      </c>
      <c r="O12" s="27">
        <v>37800.959999999999</v>
      </c>
      <c r="P12" s="21">
        <f t="shared" si="4"/>
        <v>0.94354746546119461</v>
      </c>
      <c r="Q12" s="25">
        <v>30373</v>
      </c>
      <c r="R12" s="27">
        <v>34128.1</v>
      </c>
      <c r="S12" s="21">
        <f t="shared" si="5"/>
        <v>0.88997043492019778</v>
      </c>
      <c r="T12" s="4"/>
      <c r="U12" s="4"/>
    </row>
    <row r="13" spans="1:21" ht="13.35" customHeight="1">
      <c r="A13" s="12" t="s">
        <v>18</v>
      </c>
      <c r="B13" s="25">
        <v>110606</v>
      </c>
      <c r="C13" s="27">
        <v>123617.18</v>
      </c>
      <c r="D13" s="21">
        <f t="shared" si="0"/>
        <v>0.89474618333794709</v>
      </c>
      <c r="E13" s="25">
        <v>15474</v>
      </c>
      <c r="F13" s="27">
        <v>14884.46</v>
      </c>
      <c r="G13" s="21">
        <f t="shared" si="1"/>
        <v>1.0396077519775659</v>
      </c>
      <c r="H13" s="25">
        <v>17495</v>
      </c>
      <c r="I13" s="27">
        <v>19055.97</v>
      </c>
      <c r="J13" s="21">
        <f t="shared" si="2"/>
        <v>0.91808498858887788</v>
      </c>
      <c r="K13" s="25">
        <v>16698</v>
      </c>
      <c r="L13" s="27">
        <v>18675.28</v>
      </c>
      <c r="M13" s="21">
        <f t="shared" si="3"/>
        <v>0.89412314032239415</v>
      </c>
      <c r="N13" s="25">
        <v>24219</v>
      </c>
      <c r="O13" s="27">
        <v>27790.41</v>
      </c>
      <c r="P13" s="21">
        <f t="shared" si="4"/>
        <v>0.87148768226161466</v>
      </c>
      <c r="Q13" s="25">
        <v>36720</v>
      </c>
      <c r="R13" s="27">
        <v>43211.06</v>
      </c>
      <c r="S13" s="21">
        <f t="shared" si="5"/>
        <v>0.84978243995865876</v>
      </c>
      <c r="T13" s="4"/>
      <c r="U13" s="4"/>
    </row>
    <row r="14" spans="1:21" ht="13.35" customHeight="1">
      <c r="A14" s="12" t="s">
        <v>19</v>
      </c>
      <c r="B14" s="25">
        <v>178357</v>
      </c>
      <c r="C14" s="27">
        <v>198709.73</v>
      </c>
      <c r="D14" s="21">
        <f t="shared" si="0"/>
        <v>0.89757557418048928</v>
      </c>
      <c r="E14" s="25">
        <v>24438</v>
      </c>
      <c r="F14" s="27">
        <v>24262.32</v>
      </c>
      <c r="G14" s="21">
        <f t="shared" si="1"/>
        <v>1.0072408574283085</v>
      </c>
      <c r="H14" s="25">
        <v>29140</v>
      </c>
      <c r="I14" s="27">
        <v>31393.56</v>
      </c>
      <c r="J14" s="21">
        <f t="shared" si="2"/>
        <v>0.92821585063943046</v>
      </c>
      <c r="K14" s="25">
        <v>33525</v>
      </c>
      <c r="L14" s="27">
        <v>38444.379999999997</v>
      </c>
      <c r="M14" s="21">
        <f t="shared" si="3"/>
        <v>0.87203903405387218</v>
      </c>
      <c r="N14" s="25">
        <v>45430</v>
      </c>
      <c r="O14" s="27">
        <v>51586.25</v>
      </c>
      <c r="P14" s="21">
        <f t="shared" si="4"/>
        <v>0.88066102885943442</v>
      </c>
      <c r="Q14" s="25">
        <v>45824</v>
      </c>
      <c r="R14" s="27">
        <v>53023.22</v>
      </c>
      <c r="S14" s="21">
        <f t="shared" si="5"/>
        <v>0.86422514513452786</v>
      </c>
      <c r="T14" s="4"/>
      <c r="U14" s="4"/>
    </row>
    <row r="15" spans="1:21" ht="13.35" customHeight="1">
      <c r="A15" s="12" t="s">
        <v>20</v>
      </c>
      <c r="B15" s="25">
        <v>158112</v>
      </c>
      <c r="C15" s="27">
        <v>169793.34000000003</v>
      </c>
      <c r="D15" s="21">
        <f t="shared" si="0"/>
        <v>0.93120260193951054</v>
      </c>
      <c r="E15" s="25">
        <v>32757</v>
      </c>
      <c r="F15" s="27">
        <v>33098.629999999997</v>
      </c>
      <c r="G15" s="21">
        <f t="shared" si="1"/>
        <v>0.98967842475655343</v>
      </c>
      <c r="H15" s="25">
        <v>36926</v>
      </c>
      <c r="I15" s="27">
        <v>38674.94</v>
      </c>
      <c r="J15" s="21">
        <f t="shared" si="2"/>
        <v>0.95477846895172935</v>
      </c>
      <c r="K15" s="25">
        <v>40445</v>
      </c>
      <c r="L15" s="27">
        <v>43055.56</v>
      </c>
      <c r="M15" s="21">
        <f t="shared" si="3"/>
        <v>0.93936764496850123</v>
      </c>
      <c r="N15" s="25">
        <v>32774</v>
      </c>
      <c r="O15" s="27">
        <v>37854.58</v>
      </c>
      <c r="P15" s="21">
        <f t="shared" si="4"/>
        <v>0.86578691402731189</v>
      </c>
      <c r="Q15" s="25">
        <v>15210</v>
      </c>
      <c r="R15" s="27">
        <v>17109.63</v>
      </c>
      <c r="S15" s="21">
        <f t="shared" si="5"/>
        <v>0.88897305201807397</v>
      </c>
      <c r="T15" s="4"/>
      <c r="U15" s="4"/>
    </row>
    <row r="16" spans="1:21" ht="13.35" customHeight="1">
      <c r="A16" s="12" t="s">
        <v>21</v>
      </c>
      <c r="B16" s="25">
        <v>192522</v>
      </c>
      <c r="C16" s="27">
        <v>203363.82</v>
      </c>
      <c r="D16" s="21">
        <f t="shared" si="0"/>
        <v>0.94668756713952362</v>
      </c>
      <c r="E16" s="25">
        <v>15158</v>
      </c>
      <c r="F16" s="27">
        <v>14482.33</v>
      </c>
      <c r="G16" s="21">
        <f t="shared" si="1"/>
        <v>1.0466547855213906</v>
      </c>
      <c r="H16" s="25">
        <v>23222</v>
      </c>
      <c r="I16" s="27">
        <v>22289.16</v>
      </c>
      <c r="J16" s="21">
        <f t="shared" si="2"/>
        <v>1.0418517342062241</v>
      </c>
      <c r="K16" s="25">
        <v>34533</v>
      </c>
      <c r="L16" s="27">
        <v>34578.5</v>
      </c>
      <c r="M16" s="21">
        <f t="shared" si="3"/>
        <v>0.99868415344795181</v>
      </c>
      <c r="N16" s="25">
        <v>41909</v>
      </c>
      <c r="O16" s="27">
        <v>44304.87</v>
      </c>
      <c r="P16" s="21">
        <f t="shared" si="4"/>
        <v>0.94592310055305429</v>
      </c>
      <c r="Q16" s="25">
        <v>77700</v>
      </c>
      <c r="R16" s="27">
        <v>87708.96</v>
      </c>
      <c r="S16" s="21">
        <f t="shared" si="5"/>
        <v>0.88588440679264691</v>
      </c>
      <c r="T16" s="4"/>
      <c r="U16" s="4"/>
    </row>
    <row r="17" spans="1:21" ht="13.35" customHeight="1">
      <c r="A17" s="12" t="s">
        <v>22</v>
      </c>
      <c r="B17" s="25">
        <v>61668</v>
      </c>
      <c r="C17" s="27">
        <v>66261.599999999991</v>
      </c>
      <c r="D17" s="21">
        <f t="shared" si="0"/>
        <v>0.9306747799630557</v>
      </c>
      <c r="E17" s="25">
        <v>9009</v>
      </c>
      <c r="F17" s="27">
        <v>8975.7199999999993</v>
      </c>
      <c r="G17" s="21">
        <f t="shared" si="1"/>
        <v>1.0037077805457391</v>
      </c>
      <c r="H17" s="25">
        <v>15490</v>
      </c>
      <c r="I17" s="27">
        <v>16428.669999999998</v>
      </c>
      <c r="J17" s="21">
        <f t="shared" si="2"/>
        <v>0.94286390803394315</v>
      </c>
      <c r="K17" s="25">
        <v>16448</v>
      </c>
      <c r="L17" s="27">
        <v>18058.669999999998</v>
      </c>
      <c r="M17" s="21">
        <f t="shared" si="3"/>
        <v>0.91080904629189197</v>
      </c>
      <c r="N17" s="25">
        <v>13156</v>
      </c>
      <c r="O17" s="27">
        <v>14546.67</v>
      </c>
      <c r="P17" s="21">
        <f t="shared" si="4"/>
        <v>0.90439942612295454</v>
      </c>
      <c r="Q17" s="25">
        <v>7565</v>
      </c>
      <c r="R17" s="27">
        <v>8251.8700000000008</v>
      </c>
      <c r="S17" s="21">
        <f t="shared" si="5"/>
        <v>0.9167618976062395</v>
      </c>
      <c r="T17" s="4"/>
      <c r="U17" s="4"/>
    </row>
    <row r="18" spans="1:21" ht="13.35" customHeight="1">
      <c r="A18" s="12" t="s">
        <v>23</v>
      </c>
      <c r="B18" s="25">
        <v>340061</v>
      </c>
      <c r="C18" s="27">
        <v>369285.91</v>
      </c>
      <c r="D18" s="21">
        <f t="shared" si="0"/>
        <v>0.92086102066553266</v>
      </c>
      <c r="E18" s="25">
        <v>92732</v>
      </c>
      <c r="F18" s="27">
        <v>86518.63</v>
      </c>
      <c r="G18" s="21">
        <f t="shared" si="1"/>
        <v>1.0718153997584103</v>
      </c>
      <c r="H18" s="25">
        <v>73618</v>
      </c>
      <c r="I18" s="27">
        <v>82347.12</v>
      </c>
      <c r="J18" s="21">
        <f t="shared" si="2"/>
        <v>0.89399604989221249</v>
      </c>
      <c r="K18" s="25">
        <v>64020</v>
      </c>
      <c r="L18" s="27">
        <v>71457.22</v>
      </c>
      <c r="M18" s="21">
        <f t="shared" si="3"/>
        <v>0.89592066414002669</v>
      </c>
      <c r="N18" s="25">
        <v>66266</v>
      </c>
      <c r="O18" s="27">
        <v>77253.37</v>
      </c>
      <c r="P18" s="21">
        <f t="shared" si="4"/>
        <v>0.85777487765258664</v>
      </c>
      <c r="Q18" s="25">
        <v>43425</v>
      </c>
      <c r="R18" s="27">
        <v>51709.57</v>
      </c>
      <c r="S18" s="21">
        <f t="shared" si="5"/>
        <v>0.83978652307493562</v>
      </c>
      <c r="T18" s="4"/>
      <c r="U18" s="4"/>
    </row>
    <row r="19" spans="1:21" ht="13.35" customHeight="1">
      <c r="A19" s="12" t="s">
        <v>24</v>
      </c>
      <c r="B19" s="25">
        <v>48742</v>
      </c>
      <c r="C19" s="27">
        <v>53993.71</v>
      </c>
      <c r="D19" s="21">
        <f t="shared" si="0"/>
        <v>0.90273478151436526</v>
      </c>
      <c r="E19" s="25">
        <v>3942</v>
      </c>
      <c r="F19" s="27">
        <v>3887.33</v>
      </c>
      <c r="G19" s="21">
        <f t="shared" si="1"/>
        <v>1.0140636375095502</v>
      </c>
      <c r="H19" s="25">
        <v>4653</v>
      </c>
      <c r="I19" s="27">
        <v>5045.49</v>
      </c>
      <c r="J19" s="21">
        <f t="shared" si="2"/>
        <v>0.92220973582347798</v>
      </c>
      <c r="K19" s="25">
        <v>5974</v>
      </c>
      <c r="L19" s="27">
        <v>6696.94</v>
      </c>
      <c r="M19" s="21">
        <f t="shared" si="3"/>
        <v>0.89204920456208359</v>
      </c>
      <c r="N19" s="25">
        <v>10291</v>
      </c>
      <c r="O19" s="27">
        <v>11415.35</v>
      </c>
      <c r="P19" s="21">
        <f t="shared" si="4"/>
        <v>0.90150542909328224</v>
      </c>
      <c r="Q19" s="25">
        <v>23882</v>
      </c>
      <c r="R19" s="27">
        <v>26948.6</v>
      </c>
      <c r="S19" s="21">
        <f t="shared" si="5"/>
        <v>0.88620559138508126</v>
      </c>
      <c r="T19" s="4"/>
      <c r="U19" s="4"/>
    </row>
    <row r="20" spans="1:21" ht="13.35" customHeight="1">
      <c r="A20" s="12" t="s">
        <v>25</v>
      </c>
      <c r="B20" s="25">
        <v>118392</v>
      </c>
      <c r="C20" s="27">
        <v>132646.51999999999</v>
      </c>
      <c r="D20" s="21">
        <f t="shared" si="0"/>
        <v>0.89253755017470504</v>
      </c>
      <c r="E20" s="25">
        <v>17196</v>
      </c>
      <c r="F20" s="27">
        <v>16600.25</v>
      </c>
      <c r="G20" s="21">
        <f t="shared" si="1"/>
        <v>1.0358880137347328</v>
      </c>
      <c r="H20" s="25">
        <v>18832</v>
      </c>
      <c r="I20" s="27">
        <v>20085.45</v>
      </c>
      <c r="J20" s="21">
        <f t="shared" si="2"/>
        <v>0.93759412908349071</v>
      </c>
      <c r="K20" s="25">
        <v>25812</v>
      </c>
      <c r="L20" s="27">
        <v>28900.31</v>
      </c>
      <c r="M20" s="21">
        <f t="shared" si="3"/>
        <v>0.89313920854136164</v>
      </c>
      <c r="N20" s="25">
        <v>30418</v>
      </c>
      <c r="O20" s="27">
        <v>35849.25</v>
      </c>
      <c r="P20" s="21">
        <f t="shared" si="4"/>
        <v>0.84849752784228405</v>
      </c>
      <c r="Q20" s="25">
        <v>26134</v>
      </c>
      <c r="R20" s="27">
        <v>31211.26</v>
      </c>
      <c r="S20" s="21">
        <f t="shared" si="5"/>
        <v>0.83732601631590653</v>
      </c>
      <c r="T20" s="4"/>
      <c r="U20" s="4"/>
    </row>
    <row r="21" spans="1:21" ht="13.35" customHeight="1">
      <c r="A21" s="12" t="s">
        <v>26</v>
      </c>
      <c r="B21" s="25">
        <v>433876</v>
      </c>
      <c r="C21" s="27">
        <v>461080.57999999996</v>
      </c>
      <c r="D21" s="21">
        <f t="shared" si="0"/>
        <v>0.94099820903322373</v>
      </c>
      <c r="E21" s="25">
        <v>62546</v>
      </c>
      <c r="F21" s="27">
        <v>58074.07</v>
      </c>
      <c r="G21" s="21">
        <f t="shared" si="1"/>
        <v>1.0770039020857329</v>
      </c>
      <c r="H21" s="25">
        <v>69227</v>
      </c>
      <c r="I21" s="27">
        <v>71173.039999999994</v>
      </c>
      <c r="J21" s="21">
        <f t="shared" si="2"/>
        <v>0.97265762429144531</v>
      </c>
      <c r="K21" s="25">
        <v>81052</v>
      </c>
      <c r="L21" s="27">
        <v>86668.76</v>
      </c>
      <c r="M21" s="21">
        <f t="shared" si="3"/>
        <v>0.9351927961124632</v>
      </c>
      <c r="N21" s="25">
        <v>108228</v>
      </c>
      <c r="O21" s="27">
        <v>116936.34</v>
      </c>
      <c r="P21" s="21">
        <f t="shared" si="4"/>
        <v>0.92552922384948944</v>
      </c>
      <c r="Q21" s="25">
        <v>112823</v>
      </c>
      <c r="R21" s="27">
        <v>128228.37</v>
      </c>
      <c r="S21" s="21">
        <f t="shared" si="5"/>
        <v>0.87985989371930728</v>
      </c>
      <c r="T21" s="4"/>
      <c r="U21" s="4"/>
    </row>
    <row r="22" spans="1:21" ht="13.35" customHeight="1">
      <c r="A22" s="12" t="s">
        <v>27</v>
      </c>
      <c r="B22" s="25">
        <v>49154</v>
      </c>
      <c r="C22" s="27">
        <v>50964.28</v>
      </c>
      <c r="D22" s="21">
        <f t="shared" si="0"/>
        <v>0.96447943540063752</v>
      </c>
      <c r="E22" s="25">
        <v>8272</v>
      </c>
      <c r="F22" s="27">
        <v>7774.67</v>
      </c>
      <c r="G22" s="21">
        <f t="shared" si="1"/>
        <v>1.0639679883519171</v>
      </c>
      <c r="H22" s="25">
        <v>10246</v>
      </c>
      <c r="I22" s="27">
        <v>10396.6</v>
      </c>
      <c r="J22" s="21">
        <f t="shared" si="2"/>
        <v>0.98551449512340572</v>
      </c>
      <c r="K22" s="25">
        <v>10454</v>
      </c>
      <c r="L22" s="27">
        <v>10761.21</v>
      </c>
      <c r="M22" s="21">
        <f t="shared" si="3"/>
        <v>0.97145209507109342</v>
      </c>
      <c r="N22" s="25">
        <v>12868</v>
      </c>
      <c r="O22" s="27">
        <v>14133.81</v>
      </c>
      <c r="P22" s="21">
        <f t="shared" si="4"/>
        <v>0.91044099220238561</v>
      </c>
      <c r="Q22" s="25">
        <v>7314</v>
      </c>
      <c r="R22" s="27">
        <v>7897.99</v>
      </c>
      <c r="S22" s="21">
        <f t="shared" si="5"/>
        <v>0.92605840220106639</v>
      </c>
      <c r="T22" s="4"/>
      <c r="U22" s="4"/>
    </row>
    <row r="23" spans="1:21" ht="13.35" customHeight="1">
      <c r="A23" s="12" t="s">
        <v>28</v>
      </c>
      <c r="B23" s="25">
        <v>644588</v>
      </c>
      <c r="C23" s="27">
        <v>673511.2699999999</v>
      </c>
      <c r="D23" s="21">
        <f t="shared" si="0"/>
        <v>0.9570559969991298</v>
      </c>
      <c r="E23" s="25">
        <v>160500</v>
      </c>
      <c r="F23" s="27">
        <v>163101.76999999999</v>
      </c>
      <c r="G23" s="21">
        <f t="shared" si="1"/>
        <v>0.98404818047038978</v>
      </c>
      <c r="H23" s="25">
        <v>174642</v>
      </c>
      <c r="I23" s="27">
        <v>176222.19</v>
      </c>
      <c r="J23" s="21">
        <f t="shared" si="2"/>
        <v>0.99103296809556163</v>
      </c>
      <c r="K23" s="25">
        <v>135783</v>
      </c>
      <c r="L23" s="27">
        <v>148292.37</v>
      </c>
      <c r="M23" s="21">
        <f t="shared" si="3"/>
        <v>0.91564387297876493</v>
      </c>
      <c r="N23" s="25">
        <v>115457</v>
      </c>
      <c r="O23" s="27">
        <v>120802.22</v>
      </c>
      <c r="P23" s="21">
        <f t="shared" si="4"/>
        <v>0.95575230322754001</v>
      </c>
      <c r="Q23" s="25">
        <v>58206</v>
      </c>
      <c r="R23" s="27">
        <v>65092.72</v>
      </c>
      <c r="S23" s="21">
        <f t="shared" si="5"/>
        <v>0.89420137920185239</v>
      </c>
      <c r="T23" s="4"/>
      <c r="U23" s="4"/>
    </row>
    <row r="24" spans="1:21" ht="13.35" customHeight="1">
      <c r="A24" s="12" t="s">
        <v>29</v>
      </c>
      <c r="B24" s="25">
        <v>32358</v>
      </c>
      <c r="C24" s="27">
        <v>35028.89</v>
      </c>
      <c r="D24" s="21">
        <f t="shared" si="0"/>
        <v>0.92375179459012258</v>
      </c>
      <c r="E24" s="25">
        <v>2761</v>
      </c>
      <c r="F24" s="27">
        <v>2364.5700000000002</v>
      </c>
      <c r="G24" s="21">
        <f t="shared" si="1"/>
        <v>1.167654161221702</v>
      </c>
      <c r="H24" s="25">
        <v>2181</v>
      </c>
      <c r="I24" s="27">
        <v>2203.7199999999998</v>
      </c>
      <c r="J24" s="21">
        <f t="shared" si="2"/>
        <v>0.98969016027444512</v>
      </c>
      <c r="K24" s="25">
        <v>8434</v>
      </c>
      <c r="L24" s="27">
        <v>9452.92</v>
      </c>
      <c r="M24" s="21">
        <f t="shared" si="3"/>
        <v>0.89221108398251547</v>
      </c>
      <c r="N24" s="25">
        <v>10997</v>
      </c>
      <c r="O24" s="27">
        <v>12203.54</v>
      </c>
      <c r="P24" s="21">
        <f t="shared" si="4"/>
        <v>0.90113196662607731</v>
      </c>
      <c r="Q24" s="25">
        <v>7985</v>
      </c>
      <c r="R24" s="27">
        <v>8804.14</v>
      </c>
      <c r="S24" s="21">
        <f t="shared" si="5"/>
        <v>0.90695968033220742</v>
      </c>
      <c r="T24" s="4"/>
      <c r="U24" s="4"/>
    </row>
    <row r="25" spans="1:21" ht="13.35" customHeight="1">
      <c r="A25" s="12" t="s">
        <v>30</v>
      </c>
      <c r="B25" s="25">
        <v>66481</v>
      </c>
      <c r="C25" s="27">
        <v>72631.459999999992</v>
      </c>
      <c r="D25" s="21">
        <f t="shared" si="0"/>
        <v>0.91531961494371727</v>
      </c>
      <c r="E25" s="25">
        <v>4219</v>
      </c>
      <c r="F25" s="27">
        <v>3876.61</v>
      </c>
      <c r="G25" s="21">
        <f t="shared" si="1"/>
        <v>1.0883220133054394</v>
      </c>
      <c r="H25" s="25">
        <v>6462</v>
      </c>
      <c r="I25" s="27">
        <v>6836.34</v>
      </c>
      <c r="J25" s="21">
        <f t="shared" si="2"/>
        <v>0.94524262982824137</v>
      </c>
      <c r="K25" s="25">
        <v>13517</v>
      </c>
      <c r="L25" s="27">
        <v>14235.68</v>
      </c>
      <c r="M25" s="21">
        <f t="shared" si="3"/>
        <v>0.94951558337922737</v>
      </c>
      <c r="N25" s="25">
        <v>15271</v>
      </c>
      <c r="O25" s="27">
        <v>17694.07</v>
      </c>
      <c r="P25" s="21">
        <f t="shared" si="4"/>
        <v>0.86305751022800292</v>
      </c>
      <c r="Q25" s="25">
        <v>27012</v>
      </c>
      <c r="R25" s="27">
        <v>29988.76</v>
      </c>
      <c r="S25" s="21">
        <f t="shared" si="5"/>
        <v>0.90073747630779</v>
      </c>
      <c r="T25" s="4"/>
      <c r="U25" s="4"/>
    </row>
    <row r="26" spans="1:21" ht="13.35" customHeight="1">
      <c r="A26" s="18" t="s">
        <v>31</v>
      </c>
      <c r="B26" s="19">
        <f>Ethnicity!B26</f>
        <v>5075491</v>
      </c>
      <c r="C26" s="19">
        <f>SUM(C6:C25)</f>
        <v>5361859.9799999995</v>
      </c>
      <c r="D26" s="20">
        <f t="shared" si="0"/>
        <v>0.94659148484515265</v>
      </c>
      <c r="E26" s="19">
        <f>SUM(E6:E25)</f>
        <v>1039294</v>
      </c>
      <c r="F26" s="19">
        <f>SUM(F6:F25)</f>
        <v>1023011.9899999998</v>
      </c>
      <c r="G26" s="20">
        <f t="shared" si="1"/>
        <v>1.0159157567644932</v>
      </c>
      <c r="H26" s="19">
        <f>SUM(H6:H25)</f>
        <v>992749</v>
      </c>
      <c r="I26" s="19">
        <f>SUM(I6:I25)</f>
        <v>1042314.59</v>
      </c>
      <c r="J26" s="20">
        <f t="shared" si="2"/>
        <v>0.9524466121116083</v>
      </c>
      <c r="K26" s="19">
        <f>SUM(K6:K25)</f>
        <v>985390</v>
      </c>
      <c r="L26" s="19">
        <f>SUM(L6:L25)</f>
        <v>1062062.25</v>
      </c>
      <c r="M26" s="20">
        <f t="shared" si="3"/>
        <v>0.92780813930633543</v>
      </c>
      <c r="N26" s="19">
        <f>SUM(N6:N25)</f>
        <v>994407</v>
      </c>
      <c r="O26" s="19">
        <f>SUM(O6:O25)</f>
        <v>1094024.1700000002</v>
      </c>
      <c r="P26" s="20">
        <f t="shared" si="4"/>
        <v>0.90894426948538065</v>
      </c>
      <c r="Q26" s="19">
        <f>SUM(Q6:Q25)</f>
        <v>1000935</v>
      </c>
      <c r="R26" s="19">
        <f>SUM(R6:R25)</f>
        <v>1140446.9799999997</v>
      </c>
      <c r="S26" s="20">
        <f t="shared" si="5"/>
        <v>0.87766903464464452</v>
      </c>
      <c r="T26" s="4"/>
      <c r="U26" s="4"/>
    </row>
    <row r="28" spans="1:21" ht="12">
      <c r="A28" s="2" t="s">
        <v>32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</row>
    <row r="29" spans="1:21">
      <c r="A29" s="2" t="s">
        <v>33</v>
      </c>
    </row>
    <row r="30" spans="1:21" ht="12">
      <c r="A30" s="24" t="s">
        <v>50</v>
      </c>
      <c r="B30" s="22"/>
      <c r="C30" s="22"/>
      <c r="D30" s="22"/>
      <c r="E30" s="22"/>
      <c r="F30" s="22"/>
      <c r="G30" s="22"/>
      <c r="H30" s="22"/>
      <c r="I30" s="22"/>
    </row>
    <row r="33" spans="1:3">
      <c r="A33" s="24"/>
      <c r="B33" s="4"/>
      <c r="C33" s="4"/>
    </row>
    <row r="34" spans="1:3">
      <c r="B34" s="4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1001576-1159430328-773</_dlc_DocId>
    <_dlc_DocIdUrl xmlns="d3b74e82-c9ec-4ac4-aba2-12ff7e201463">
      <Url>https://hauoraaotearoa.sharepoint.com/sites/1001576/_layouts/15/DocIdRedir.aspx?ID=1001576-1159430328-773</Url>
      <Description>1001576-1159430328-773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8E4BCB3F-6DC5-454C-846E-7550A0E878DA}"/>
</file>

<file path=customXml/itemProps2.xml><?xml version="1.0" encoding="utf-8"?>
<ds:datastoreItem xmlns:ds="http://schemas.openxmlformats.org/officeDocument/2006/customXml" ds:itemID="{8008C9A0-770B-4C11-AC45-494C6A7A233E}"/>
</file>

<file path=customXml/itemProps3.xml><?xml version="1.0" encoding="utf-8"?>
<ds:datastoreItem xmlns:ds="http://schemas.openxmlformats.org/officeDocument/2006/customXml" ds:itemID="{CEB15C33-554B-42A1-B547-65FCDB939C7A}"/>
</file>

<file path=customXml/itemProps4.xml><?xml version="1.0" encoding="utf-8"?>
<ds:datastoreItem xmlns:ds="http://schemas.openxmlformats.org/officeDocument/2006/customXml" ds:itemID="{0B6D4449-FF17-44A9-806E-CFBA34403D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Ministry of Health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subject/>
  <dc:creator>Ministry of Health</dc:creator>
  <cp:keywords/>
  <dc:description/>
  <cp:lastModifiedBy>Aish Vasudevan</cp:lastModifiedBy>
  <cp:revision/>
  <dcterms:created xsi:type="dcterms:W3CDTF">2015-08-23T23:06:45Z</dcterms:created>
  <dcterms:modified xsi:type="dcterms:W3CDTF">2025-01-09T00:13:18Z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MediaServiceImageTags">
    <vt:lpwstr/>
  </property>
  <property fmtid="{D5CDD505-2E9C-101B-9397-08002B2CF9AE}" pid="4" name="ka9b207035bc48f2a4f6a2bfed7195b70">
    <vt:lpwstr>Communications and Engagement|0a443b19-3158-4081-b497-657038be65a6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3;#Communications and Engagement|0a443b19-3158-4081-b497-657038be65a6</vt:lpwstr>
  </property>
  <property fmtid="{D5CDD505-2E9C-101B-9397-08002B2CF9AE}" pid="7" name="HNZStatus">
    <vt:lpwstr>2;#Draft|4dbd6f0d-7021-43d2-a391-03666245495e</vt:lpwstr>
  </property>
  <property fmtid="{D5CDD505-2E9C-101B-9397-08002B2CF9AE}" pid="8" name="_dlc_DocIdItemGuid">
    <vt:lpwstr>8f9f9fc9-7a07-4d62-9c54-fe4209bad25e</vt:lpwstr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p7110e5651294189b89368865130750f0">
    <vt:lpwstr/>
  </property>
  <property fmtid="{D5CDD505-2E9C-101B-9397-08002B2CF9AE}" pid="12" name="HNZLocalArea">
    <vt:lpwstr/>
  </property>
  <property fmtid="{D5CDD505-2E9C-101B-9397-08002B2CF9AE}" pid="13" name="HNZRegion">
    <vt:lpwstr/>
  </property>
  <property fmtid="{D5CDD505-2E9C-101B-9397-08002B2CF9AE}" pid="14" name="HNZTopic">
    <vt:lpwstr/>
  </property>
</Properties>
</file>