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hauoraaotearoa-my.sharepoint.com/personal/yuelin_yao_tewhatuora_govt_nz/Documents/Desktop/"/>
    </mc:Choice>
  </mc:AlternateContent>
  <xr:revisionPtr revIDLastSave="71" documentId="13_ncr:1_{280139B9-9175-4D91-A0FA-E781CBDCAC58}" xr6:coauthVersionLast="47" xr6:coauthVersionMax="47" xr10:uidLastSave="{6B1215C3-6E3C-46F5-88BD-2D589459C3F0}"/>
  <bookViews>
    <workbookView xWindow="-21180" yWindow="-1760" windowWidth="19420" windowHeight="12220" activeTab="3" xr2:uid="{00000000-000D-0000-FFFF-FFFF00000000}"/>
  </bookViews>
  <sheets>
    <sheet name="Ethnicity" sheetId="1" r:id="rId1"/>
    <sheet name="Gender" sheetId="6" r:id="rId2"/>
    <sheet name="Age" sheetId="7" r:id="rId3"/>
    <sheet name="Deprivation" sheetId="8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26" i="7" l="1"/>
  <c r="U26" i="7"/>
  <c r="T26" i="7"/>
  <c r="R26" i="7"/>
  <c r="Q26" i="7"/>
  <c r="O26" i="7"/>
  <c r="N26" i="7"/>
  <c r="K26" i="7"/>
  <c r="I26" i="7"/>
  <c r="H26" i="7"/>
  <c r="F26" i="7"/>
  <c r="E26" i="7"/>
  <c r="G26" i="7" s="1"/>
  <c r="C26" i="7"/>
  <c r="B26" i="7"/>
  <c r="D26" i="7" s="1"/>
  <c r="I26" i="6"/>
  <c r="H26" i="6"/>
  <c r="F26" i="6"/>
  <c r="E26" i="6"/>
  <c r="C26" i="6"/>
  <c r="B26" i="6"/>
  <c r="L26" i="1"/>
  <c r="K26" i="1"/>
  <c r="I26" i="1"/>
  <c r="H26" i="1"/>
  <c r="F26" i="1"/>
  <c r="E26" i="1"/>
  <c r="S26" i="7" l="1"/>
  <c r="V26" i="7"/>
  <c r="P26" i="7"/>
  <c r="M26" i="7"/>
  <c r="J26" i="7"/>
  <c r="B26" i="1"/>
  <c r="C26" i="1"/>
  <c r="G6" i="8" l="1"/>
  <c r="G7" i="8"/>
  <c r="G8" i="8"/>
  <c r="G9" i="8"/>
  <c r="G10" i="8"/>
  <c r="G11" i="8"/>
  <c r="G12" i="8"/>
  <c r="G13" i="8"/>
  <c r="G14" i="8"/>
  <c r="G15" i="8"/>
  <c r="G16" i="8"/>
  <c r="G17" i="8"/>
  <c r="G18" i="8"/>
  <c r="G19" i="8"/>
  <c r="G20" i="8"/>
  <c r="G21" i="8"/>
  <c r="G22" i="8"/>
  <c r="G23" i="8"/>
  <c r="G24" i="8"/>
  <c r="G25" i="8"/>
  <c r="D6" i="1" l="1"/>
  <c r="G6" i="1"/>
  <c r="J6" i="1"/>
  <c r="M6" i="1"/>
  <c r="D7" i="1"/>
  <c r="G7" i="1"/>
  <c r="J7" i="1"/>
  <c r="M7" i="1"/>
  <c r="D8" i="1"/>
  <c r="G8" i="1"/>
  <c r="J8" i="1"/>
  <c r="M8" i="1"/>
  <c r="D9" i="1"/>
  <c r="G9" i="1"/>
  <c r="J9" i="1"/>
  <c r="M9" i="1"/>
  <c r="D10" i="1"/>
  <c r="G10" i="1"/>
  <c r="J10" i="1"/>
  <c r="M10" i="1"/>
  <c r="D11" i="1"/>
  <c r="G11" i="1"/>
  <c r="J11" i="1"/>
  <c r="M11" i="1"/>
  <c r="D12" i="1"/>
  <c r="G12" i="1"/>
  <c r="J12" i="1"/>
  <c r="M12" i="1"/>
  <c r="D13" i="1"/>
  <c r="G13" i="1"/>
  <c r="J13" i="1"/>
  <c r="M13" i="1"/>
  <c r="D14" i="1"/>
  <c r="G14" i="1"/>
  <c r="J14" i="1"/>
  <c r="M14" i="1"/>
  <c r="D15" i="1"/>
  <c r="G15" i="1"/>
  <c r="J15" i="1"/>
  <c r="M15" i="1"/>
  <c r="D16" i="1"/>
  <c r="G16" i="1"/>
  <c r="J16" i="1"/>
  <c r="M16" i="1"/>
  <c r="D17" i="1"/>
  <c r="G17" i="1"/>
  <c r="J17" i="1"/>
  <c r="M17" i="1"/>
  <c r="D18" i="1"/>
  <c r="G18" i="1"/>
  <c r="J18" i="1"/>
  <c r="M18" i="1"/>
  <c r="D19" i="1"/>
  <c r="G19" i="1"/>
  <c r="J19" i="1"/>
  <c r="M19" i="1"/>
  <c r="D20" i="1"/>
  <c r="G20" i="1"/>
  <c r="J20" i="1"/>
  <c r="M20" i="1"/>
  <c r="D21" i="1"/>
  <c r="G21" i="1"/>
  <c r="J21" i="1"/>
  <c r="M21" i="1"/>
  <c r="D22" i="1"/>
  <c r="G22" i="1"/>
  <c r="J22" i="1"/>
  <c r="M22" i="1"/>
  <c r="D23" i="1"/>
  <c r="G23" i="1"/>
  <c r="J23" i="1"/>
  <c r="M23" i="1"/>
  <c r="D24" i="1"/>
  <c r="G24" i="1"/>
  <c r="J24" i="1"/>
  <c r="M24" i="1"/>
  <c r="D25" i="1"/>
  <c r="G25" i="1"/>
  <c r="J25" i="1"/>
  <c r="M25" i="1"/>
  <c r="J26" i="1"/>
  <c r="R26" i="8"/>
  <c r="Q26" i="8"/>
  <c r="O26" i="8"/>
  <c r="N26" i="8"/>
  <c r="L26" i="8"/>
  <c r="K26" i="8"/>
  <c r="I26" i="8"/>
  <c r="H26" i="8"/>
  <c r="F26" i="8"/>
  <c r="E26" i="8"/>
  <c r="M26" i="1" l="1"/>
  <c r="G26" i="1"/>
  <c r="D26" i="1" l="1"/>
  <c r="B26" i="8"/>
  <c r="C26" i="8"/>
  <c r="D7" i="7"/>
  <c r="A1" i="8"/>
  <c r="S26" i="8"/>
  <c r="P26" i="8"/>
  <c r="M26" i="8"/>
  <c r="J26" i="8"/>
  <c r="G26" i="8"/>
  <c r="S25" i="8"/>
  <c r="P25" i="8"/>
  <c r="M25" i="8"/>
  <c r="J25" i="8"/>
  <c r="D25" i="8"/>
  <c r="S24" i="8"/>
  <c r="P24" i="8"/>
  <c r="M24" i="8"/>
  <c r="J24" i="8"/>
  <c r="D24" i="8"/>
  <c r="S23" i="8"/>
  <c r="P23" i="8"/>
  <c r="M23" i="8"/>
  <c r="J23" i="8"/>
  <c r="D23" i="8"/>
  <c r="S22" i="8"/>
  <c r="P22" i="8"/>
  <c r="M22" i="8"/>
  <c r="J22" i="8"/>
  <c r="D22" i="8"/>
  <c r="S21" i="8"/>
  <c r="P21" i="8"/>
  <c r="M21" i="8"/>
  <c r="J21" i="8"/>
  <c r="D21" i="8"/>
  <c r="S20" i="8"/>
  <c r="P20" i="8"/>
  <c r="M20" i="8"/>
  <c r="J20" i="8"/>
  <c r="D20" i="8"/>
  <c r="S19" i="8"/>
  <c r="P19" i="8"/>
  <c r="M19" i="8"/>
  <c r="J19" i="8"/>
  <c r="D19" i="8"/>
  <c r="S18" i="8"/>
  <c r="P18" i="8"/>
  <c r="M18" i="8"/>
  <c r="J18" i="8"/>
  <c r="D18" i="8"/>
  <c r="S17" i="8"/>
  <c r="P17" i="8"/>
  <c r="M17" i="8"/>
  <c r="J17" i="8"/>
  <c r="D17" i="8"/>
  <c r="S16" i="8"/>
  <c r="P16" i="8"/>
  <c r="M16" i="8"/>
  <c r="J16" i="8"/>
  <c r="D16" i="8"/>
  <c r="S15" i="8"/>
  <c r="P15" i="8"/>
  <c r="M15" i="8"/>
  <c r="J15" i="8"/>
  <c r="D15" i="8"/>
  <c r="S14" i="8"/>
  <c r="P14" i="8"/>
  <c r="M14" i="8"/>
  <c r="J14" i="8"/>
  <c r="D14" i="8"/>
  <c r="S13" i="8"/>
  <c r="P13" i="8"/>
  <c r="M13" i="8"/>
  <c r="J13" i="8"/>
  <c r="D13" i="8"/>
  <c r="S12" i="8"/>
  <c r="P12" i="8"/>
  <c r="M12" i="8"/>
  <c r="J12" i="8"/>
  <c r="D12" i="8"/>
  <c r="S11" i="8"/>
  <c r="P11" i="8"/>
  <c r="M11" i="8"/>
  <c r="J11" i="8"/>
  <c r="D11" i="8"/>
  <c r="S10" i="8"/>
  <c r="P10" i="8"/>
  <c r="M10" i="8"/>
  <c r="J10" i="8"/>
  <c r="D10" i="8"/>
  <c r="S9" i="8"/>
  <c r="P9" i="8"/>
  <c r="M9" i="8"/>
  <c r="J9" i="8"/>
  <c r="D9" i="8"/>
  <c r="S8" i="8"/>
  <c r="P8" i="8"/>
  <c r="M8" i="8"/>
  <c r="J8" i="8"/>
  <c r="D8" i="8"/>
  <c r="S7" i="8"/>
  <c r="P7" i="8"/>
  <c r="M7" i="8"/>
  <c r="J7" i="8"/>
  <c r="D7" i="8"/>
  <c r="S6" i="8"/>
  <c r="P6" i="8"/>
  <c r="M6" i="8"/>
  <c r="J6" i="8"/>
  <c r="A1" i="7"/>
  <c r="V25" i="7"/>
  <c r="V24" i="7"/>
  <c r="V23" i="7"/>
  <c r="V22" i="7"/>
  <c r="V21" i="7"/>
  <c r="V20" i="7"/>
  <c r="V19" i="7"/>
  <c r="V18" i="7"/>
  <c r="V17" i="7"/>
  <c r="V16" i="7"/>
  <c r="V15" i="7"/>
  <c r="V14" i="7"/>
  <c r="V13" i="7"/>
  <c r="V12" i="7"/>
  <c r="V11" i="7"/>
  <c r="V10" i="7"/>
  <c r="V9" i="7"/>
  <c r="V8" i="7"/>
  <c r="V7" i="7"/>
  <c r="V6" i="7"/>
  <c r="S25" i="7"/>
  <c r="S24" i="7"/>
  <c r="S23" i="7"/>
  <c r="S22" i="7"/>
  <c r="S21" i="7"/>
  <c r="S20" i="7"/>
  <c r="S19" i="7"/>
  <c r="S18" i="7"/>
  <c r="S17" i="7"/>
  <c r="S16" i="7"/>
  <c r="S15" i="7"/>
  <c r="S14" i="7"/>
  <c r="S13" i="7"/>
  <c r="S12" i="7"/>
  <c r="S11" i="7"/>
  <c r="S10" i="7"/>
  <c r="S9" i="7"/>
  <c r="S8" i="7"/>
  <c r="S7" i="7"/>
  <c r="S6" i="7"/>
  <c r="P25" i="7"/>
  <c r="P24" i="7"/>
  <c r="P23" i="7"/>
  <c r="P22" i="7"/>
  <c r="P21" i="7"/>
  <c r="P20" i="7"/>
  <c r="P19" i="7"/>
  <c r="P18" i="7"/>
  <c r="P17" i="7"/>
  <c r="P16" i="7"/>
  <c r="P15" i="7"/>
  <c r="P14" i="7"/>
  <c r="P13" i="7"/>
  <c r="P12" i="7"/>
  <c r="P11" i="7"/>
  <c r="P10" i="7"/>
  <c r="P9" i="7"/>
  <c r="P8" i="7"/>
  <c r="P7" i="7"/>
  <c r="P6" i="7"/>
  <c r="M25" i="7"/>
  <c r="M24" i="7"/>
  <c r="M23" i="7"/>
  <c r="M22" i="7"/>
  <c r="M21" i="7"/>
  <c r="M20" i="7"/>
  <c r="M19" i="7"/>
  <c r="M18" i="7"/>
  <c r="M17" i="7"/>
  <c r="M16" i="7"/>
  <c r="M15" i="7"/>
  <c r="M14" i="7"/>
  <c r="M13" i="7"/>
  <c r="M12" i="7"/>
  <c r="M11" i="7"/>
  <c r="M10" i="7"/>
  <c r="M9" i="7"/>
  <c r="M8" i="7"/>
  <c r="M7" i="7"/>
  <c r="M6" i="7"/>
  <c r="J25" i="7"/>
  <c r="J24" i="7"/>
  <c r="J23" i="7"/>
  <c r="J22" i="7"/>
  <c r="J21" i="7"/>
  <c r="J20" i="7"/>
  <c r="J19" i="7"/>
  <c r="J18" i="7"/>
  <c r="J17" i="7"/>
  <c r="J16" i="7"/>
  <c r="J15" i="7"/>
  <c r="J14" i="7"/>
  <c r="J13" i="7"/>
  <c r="J12" i="7"/>
  <c r="J11" i="7"/>
  <c r="J10" i="7"/>
  <c r="J9" i="7"/>
  <c r="J8" i="7"/>
  <c r="J7" i="7"/>
  <c r="J6" i="7"/>
  <c r="G25" i="7"/>
  <c r="G24" i="7"/>
  <c r="G23" i="7"/>
  <c r="G22" i="7"/>
  <c r="G21" i="7"/>
  <c r="G20" i="7"/>
  <c r="G19" i="7"/>
  <c r="G18" i="7"/>
  <c r="G17" i="7"/>
  <c r="G16" i="7"/>
  <c r="G15" i="7"/>
  <c r="G14" i="7"/>
  <c r="G13" i="7"/>
  <c r="G12" i="7"/>
  <c r="G11" i="7"/>
  <c r="G10" i="7"/>
  <c r="G9" i="7"/>
  <c r="G8" i="7"/>
  <c r="G7" i="7"/>
  <c r="G6" i="7"/>
  <c r="A1" i="6"/>
  <c r="J25" i="6"/>
  <c r="G25" i="6"/>
  <c r="J24" i="6"/>
  <c r="G24" i="6"/>
  <c r="J23" i="6"/>
  <c r="G23" i="6"/>
  <c r="J22" i="6"/>
  <c r="G22" i="6"/>
  <c r="J21" i="6"/>
  <c r="G21" i="6"/>
  <c r="J20" i="6"/>
  <c r="G20" i="6"/>
  <c r="J19" i="6"/>
  <c r="G19" i="6"/>
  <c r="J18" i="6"/>
  <c r="G18" i="6"/>
  <c r="J17" i="6"/>
  <c r="G17" i="6"/>
  <c r="J16" i="6"/>
  <c r="G16" i="6"/>
  <c r="J15" i="6"/>
  <c r="G15" i="6"/>
  <c r="J14" i="6"/>
  <c r="G14" i="6"/>
  <c r="J13" i="6"/>
  <c r="G13" i="6"/>
  <c r="J12" i="6"/>
  <c r="G12" i="6"/>
  <c r="J11" i="6"/>
  <c r="G11" i="6"/>
  <c r="J10" i="6"/>
  <c r="G10" i="6"/>
  <c r="J9" i="6"/>
  <c r="G9" i="6"/>
  <c r="J8" i="6"/>
  <c r="G8" i="6"/>
  <c r="J7" i="6"/>
  <c r="G7" i="6"/>
  <c r="J6" i="6"/>
  <c r="G6" i="6"/>
  <c r="D8" i="6" l="1"/>
  <c r="D10" i="6"/>
  <c r="D12" i="6"/>
  <c r="J26" i="6"/>
  <c r="D14" i="6"/>
  <c r="D16" i="6"/>
  <c r="D18" i="6"/>
  <c r="D19" i="7"/>
  <c r="D20" i="6"/>
  <c r="D22" i="6"/>
  <c r="D24" i="6"/>
  <c r="D10" i="7"/>
  <c r="D12" i="7"/>
  <c r="D14" i="7"/>
  <c r="D16" i="7"/>
  <c r="D18" i="7"/>
  <c r="D20" i="7"/>
  <c r="D22" i="7"/>
  <c r="D24" i="7"/>
  <c r="D21" i="7"/>
  <c r="D23" i="7"/>
  <c r="D15" i="7"/>
  <c r="D9" i="7"/>
  <c r="D11" i="7"/>
  <c r="D13" i="7"/>
  <c r="D25" i="7"/>
  <c r="D17" i="7"/>
  <c r="G26" i="6"/>
  <c r="D7" i="6"/>
  <c r="D9" i="6"/>
  <c r="D11" i="6"/>
  <c r="D13" i="6"/>
  <c r="D15" i="6"/>
  <c r="D17" i="6"/>
  <c r="D19" i="6"/>
  <c r="D21" i="6"/>
  <c r="D23" i="6"/>
  <c r="D25" i="6"/>
  <c r="D8" i="7"/>
  <c r="D6" i="8"/>
  <c r="D6" i="7"/>
  <c r="D6" i="6"/>
  <c r="D26" i="6" l="1"/>
  <c r="D26" i="8"/>
</calcChain>
</file>

<file path=xl/sharedStrings.xml><?xml version="1.0" encoding="utf-8"?>
<sst xmlns="http://schemas.openxmlformats.org/spreadsheetml/2006/main" count="182" uniqueCount="50">
  <si>
    <t>Total</t>
  </si>
  <si>
    <t>Pacific</t>
  </si>
  <si>
    <t>%</t>
  </si>
  <si>
    <t>Auckland</t>
  </si>
  <si>
    <t>Bay of Plenty</t>
  </si>
  <si>
    <t>Canterbury</t>
  </si>
  <si>
    <t>Counties Manukau</t>
  </si>
  <si>
    <t>Hutt Valley</t>
  </si>
  <si>
    <t>Lakes</t>
  </si>
  <si>
    <t>Nelson Marlborough</t>
  </si>
  <si>
    <t>Northland</t>
  </si>
  <si>
    <t>South Canterbury</t>
  </si>
  <si>
    <t>Southern</t>
  </si>
  <si>
    <t>Taranaki</t>
  </si>
  <si>
    <t>Waikato</t>
  </si>
  <si>
    <t>Wairarapa</t>
  </si>
  <si>
    <t>West Coast</t>
  </si>
  <si>
    <t>Whanganui</t>
  </si>
  <si>
    <t>National</t>
  </si>
  <si>
    <t>Total Population</t>
  </si>
  <si>
    <t>Female</t>
  </si>
  <si>
    <t>Male</t>
  </si>
  <si>
    <t>Total Enrolled</t>
  </si>
  <si>
    <t>Other</t>
  </si>
  <si>
    <t>0 - 4 Year Olds</t>
  </si>
  <si>
    <t>5 - 14 Year Olds</t>
  </si>
  <si>
    <t>15 - 24 Year Olds</t>
  </si>
  <si>
    <t>25 - 44 Year Olds</t>
  </si>
  <si>
    <t>45 - 64 Year Olds</t>
  </si>
  <si>
    <t>65+ Year Olds</t>
  </si>
  <si>
    <t>NZ Dep 1 - 2</t>
  </si>
  <si>
    <t>NZ Dep 3 - 4</t>
  </si>
  <si>
    <t>NZ Dep 5 - 6</t>
  </si>
  <si>
    <t>NZ Dep 7 - 8</t>
  </si>
  <si>
    <r>
      <rPr>
        <b/>
        <u/>
        <sz val="9"/>
        <color theme="1"/>
        <rFont val="Arial"/>
        <family val="2"/>
      </rPr>
      <t>Note</t>
    </r>
    <r>
      <rPr>
        <sz val="9"/>
        <color theme="1"/>
        <rFont val="Arial"/>
        <family val="2"/>
      </rPr>
      <t>: The estimated percentage of those who are enrolled in a PHO may exceed 100% as data is sourced from two different places (Ministry of Health &amp; Stats NZ).</t>
    </r>
  </si>
  <si>
    <t>This report shows the number and estimated percentage of the New Zealand population (based on Stats NZ population projections) who are enrolled in a PHO by age group.</t>
  </si>
  <si>
    <t>This report shows the number and estimated percentage of the New Zealand population (based on Stats NZ population projections) who are enrolled in a PHO by gender.</t>
  </si>
  <si>
    <t>This report shows the number and estimated percentage of the New Zealand population (based on Stats NZ population projections) who are enrolled in a PHO by deprivation.</t>
  </si>
  <si>
    <t>Capital and Coast</t>
  </si>
  <si>
    <t>MidCentral</t>
  </si>
  <si>
    <t>NZ Dep 9 - 10 (Highly Deprived)</t>
  </si>
  <si>
    <t xml:space="preserve">           Total enrolment numbers include enrolees with unknown deprivation. Counts of those with unknown deprivation are not displayed separately.</t>
  </si>
  <si>
    <t>Hawke's Bay</t>
  </si>
  <si>
    <t>Tairāwhiti</t>
  </si>
  <si>
    <t>Waitematā</t>
  </si>
  <si>
    <t>Māori</t>
  </si>
  <si>
    <t>District of Domicile</t>
  </si>
  <si>
    <t>This report shows the number and estimated percentage of the New Zealand population (based on Stats NZ population projections) who are enrolled in a PHO by prioritised ethnicity.</t>
  </si>
  <si>
    <t xml:space="preserve">           Population is based on the December 2023 update of the projections provided by Stats NZ.</t>
  </si>
  <si>
    <t>Access to Primary Care by Prioritised Ethnicity (October 2024)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</si>
</sst>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%"/>
    <numFmt numFmtId="165" formatCode="#,##0;\-#,##0;0"/>
    <numFmt numFmtId="166" formatCode="#,##0.00;\-#,##0.00;0.00"/>
    <numFmt numFmtId="167" formatCode="0.000%"/>
    <numFmt numFmtId="168" formatCode="0.0"/>
  </numFmts>
  <fonts count="12" x14ac:knownFonts="1">
    <font>
      <sz val="10"/>
      <color theme="1"/>
      <name val="Arial"/>
      <family val="2"/>
    </font>
    <font>
      <sz val="10"/>
      <name val="Arial"/>
      <family val="2"/>
    </font>
    <font>
      <sz val="10"/>
      <color theme="1"/>
      <name val="Cambria"/>
      <family val="2"/>
    </font>
    <font>
      <sz val="10"/>
      <color theme="1"/>
      <name val="Arial"/>
      <family val="2"/>
    </font>
    <font>
      <b/>
      <sz val="9"/>
      <name val="Arial"/>
      <family val="2"/>
    </font>
    <font>
      <sz val="9"/>
      <color theme="1"/>
      <name val="Arial"/>
      <family val="2"/>
    </font>
    <font>
      <sz val="9"/>
      <name val="Arial"/>
      <family val="2"/>
    </font>
    <font>
      <b/>
      <sz val="9"/>
      <color indexed="9"/>
      <name val="Arial"/>
      <family val="2"/>
    </font>
    <font>
      <b/>
      <u/>
      <sz val="9"/>
      <color theme="1"/>
      <name val="Arial"/>
      <family val="2"/>
    </font>
    <font>
      <b/>
      <sz val="11"/>
      <name val="Arial"/>
      <family val="2"/>
    </font>
    <font>
      <i/>
      <sz val="8"/>
      <name val="Arial"/>
      <family val="2"/>
    </font>
    <font>
      <b/>
      <sz val="9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249977111117893"/>
        <bgColor indexed="9"/>
      </patternFill>
    </fill>
    <fill>
      <patternFill patternType="solid">
        <fgColor rgb="FFFFFFCC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1" fillId="0" borderId="0"/>
    <xf numFmtId="9" fontId="1" fillId="0" borderId="0" applyFont="0" applyFill="0" applyBorder="0" applyAlignment="0" applyProtection="0"/>
    <xf numFmtId="0" fontId="2" fillId="0" borderId="0"/>
    <xf numFmtId="9" fontId="3" fillId="0" borderId="0" applyFont="0" applyFill="0" applyBorder="0" applyAlignment="0" applyProtection="0"/>
    <xf numFmtId="0" fontId="2" fillId="0" borderId="0"/>
  </cellStyleXfs>
  <cellXfs count="30">
    <xf numFmtId="0" fontId="0" fillId="0" borderId="0" xfId="0"/>
    <xf numFmtId="0" fontId="4" fillId="2" borderId="0" xfId="1" applyFont="1" applyFill="1" applyAlignment="1" applyProtection="1">
      <alignment vertical="center"/>
      <protection locked="0"/>
    </xf>
    <xf numFmtId="0" fontId="5" fillId="2" borderId="0" xfId="0" applyFont="1" applyFill="1" applyAlignment="1">
      <alignment vertical="center"/>
    </xf>
    <xf numFmtId="0" fontId="4" fillId="2" borderId="0" xfId="1" applyFont="1" applyFill="1" applyAlignment="1" applyProtection="1">
      <alignment horizontal="center" vertical="center"/>
      <protection locked="0"/>
    </xf>
    <xf numFmtId="165" fontId="5" fillId="2" borderId="0" xfId="0" applyNumberFormat="1" applyFont="1" applyFill="1" applyAlignment="1">
      <alignment vertical="center"/>
    </xf>
    <xf numFmtId="166" fontId="5" fillId="2" borderId="0" xfId="0" applyNumberFormat="1" applyFont="1" applyFill="1" applyAlignment="1">
      <alignment vertical="center"/>
    </xf>
    <xf numFmtId="167" fontId="5" fillId="2" borderId="0" xfId="4" applyNumberFormat="1" applyFont="1" applyFill="1" applyAlignment="1">
      <alignment vertical="center"/>
    </xf>
    <xf numFmtId="3" fontId="5" fillId="2" borderId="0" xfId="0" applyNumberFormat="1" applyFont="1" applyFill="1" applyAlignment="1">
      <alignment vertical="center"/>
    </xf>
    <xf numFmtId="9" fontId="5" fillId="2" borderId="0" xfId="0" applyNumberFormat="1" applyFont="1" applyFill="1" applyAlignment="1">
      <alignment vertical="center"/>
    </xf>
    <xf numFmtId="10" fontId="5" fillId="2" borderId="0" xfId="0" applyNumberFormat="1" applyFont="1" applyFill="1" applyAlignment="1">
      <alignment vertical="center"/>
    </xf>
    <xf numFmtId="0" fontId="9" fillId="2" borderId="0" xfId="1" applyFont="1" applyFill="1" applyAlignment="1" applyProtection="1">
      <alignment vertical="center"/>
      <protection locked="0"/>
    </xf>
    <xf numFmtId="0" fontId="10" fillId="2" borderId="0" xfId="1" applyFont="1" applyFill="1" applyAlignment="1" applyProtection="1">
      <alignment vertical="center"/>
      <protection locked="0"/>
    </xf>
    <xf numFmtId="0" fontId="6" fillId="2" borderId="2" xfId="1" applyFont="1" applyFill="1" applyBorder="1" applyAlignment="1">
      <alignment horizontal="left" vertical="center"/>
    </xf>
    <xf numFmtId="0" fontId="4" fillId="2" borderId="1" xfId="1" applyFont="1" applyFill="1" applyBorder="1" applyAlignment="1">
      <alignment horizontal="centerContinuous" vertical="center"/>
    </xf>
    <xf numFmtId="0" fontId="7" fillId="2" borderId="1" xfId="1" applyFont="1" applyFill="1" applyBorder="1" applyAlignment="1">
      <alignment horizontal="centerContinuous" vertical="center"/>
    </xf>
    <xf numFmtId="0" fontId="4" fillId="3" borderId="2" xfId="1" applyFont="1" applyFill="1" applyBorder="1" applyAlignment="1">
      <alignment vertical="center" wrapText="1"/>
    </xf>
    <xf numFmtId="0" fontId="4" fillId="4" borderId="1" xfId="1" applyFont="1" applyFill="1" applyBorder="1" applyAlignment="1">
      <alignment horizontal="center" vertical="center" wrapText="1"/>
    </xf>
    <xf numFmtId="164" fontId="4" fillId="4" borderId="1" xfId="2" applyNumberFormat="1" applyFont="1" applyFill="1" applyBorder="1" applyAlignment="1">
      <alignment horizontal="center" vertical="center" wrapText="1"/>
    </xf>
    <xf numFmtId="0" fontId="4" fillId="3" borderId="2" xfId="1" applyFont="1" applyFill="1" applyBorder="1" applyAlignment="1">
      <alignment horizontal="left" vertical="center"/>
    </xf>
    <xf numFmtId="165" fontId="4" fillId="3" borderId="1" xfId="1" applyNumberFormat="1" applyFont="1" applyFill="1" applyBorder="1" applyAlignment="1">
      <alignment horizontal="right" vertical="center"/>
    </xf>
    <xf numFmtId="9" fontId="4" fillId="3" borderId="1" xfId="1" applyNumberFormat="1" applyFont="1" applyFill="1" applyBorder="1" applyAlignment="1">
      <alignment horizontal="right" vertical="center"/>
    </xf>
    <xf numFmtId="9" fontId="6" fillId="5" borderId="1" xfId="1" applyNumberFormat="1" applyFont="1" applyFill="1" applyBorder="1" applyAlignment="1">
      <alignment horizontal="right" vertical="center"/>
    </xf>
    <xf numFmtId="0" fontId="11" fillId="2" borderId="0" xfId="0" applyFont="1" applyFill="1" applyAlignment="1">
      <alignment vertical="center"/>
    </xf>
    <xf numFmtId="0" fontId="9" fillId="2" borderId="0" xfId="1" applyFont="1" applyFill="1" applyAlignment="1">
      <alignment vertical="center"/>
    </xf>
    <xf numFmtId="0" fontId="5" fillId="2" borderId="0" xfId="0" applyFont="1" applyFill="1" applyAlignment="1">
      <alignment horizontal="left" vertical="center"/>
    </xf>
    <xf numFmtId="0" fontId="6" fillId="2" borderId="1" xfId="1" applyFont="1" applyFill="1" applyBorder="1" applyAlignment="1">
      <alignment horizontal="right" vertical="center"/>
    </xf>
    <xf numFmtId="0" fontId="5" fillId="0" borderId="1" xfId="0" applyFont="1" applyBorder="1" applyAlignment="1">
      <alignment vertical="center"/>
    </xf>
    <xf numFmtId="1" fontId="6" fillId="2" borderId="1" xfId="1" applyNumberFormat="1" applyFont="1" applyFill="1" applyBorder="1" applyAlignment="1">
      <alignment horizontal="right" vertical="center"/>
    </xf>
    <xf numFmtId="1" fontId="5" fillId="0" borderId="1" xfId="0" applyNumberFormat="1" applyFont="1" applyBorder="1" applyAlignment="1">
      <alignment vertical="center"/>
    </xf>
    <xf numFmtId="168" fontId="5" fillId="0" borderId="1" xfId="0" applyNumberFormat="1" applyFont="1" applyBorder="1" applyAlignment="1">
      <alignment vertical="center"/>
    </xf>
  </cellXfs>
  <cellStyles count="6">
    <cellStyle name="Normal" xfId="0" builtinId="0"/>
    <cellStyle name="Normal 2" xfId="1" xr:uid="{00000000-0005-0000-0000-000001000000}"/>
    <cellStyle name="Normal 3" xfId="3" xr:uid="{00000000-0005-0000-0000-000002000000}"/>
    <cellStyle name="Normal 4" xfId="5" xr:uid="{00000000-0005-0000-0000-000003000000}"/>
    <cellStyle name="Percent" xfId="4" builtinId="5"/>
    <cellStyle name="Percent 2" xfId="2" xr:uid="{00000000-0005-0000-0000-000005000000}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12" Type="http://schemas.openxmlformats.org/officeDocument/2006/relationships/customXml" Target="../customXml/item4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32"/>
  <sheetViews>
    <sheetView zoomScaleNormal="100" workbookViewId="0">
      <pane xSplit="4" ySplit="5" topLeftCell="F6" activePane="bottomRight" state="frozen"/>
      <selection pane="topRight" activeCell="E1" sqref="E1"/>
      <selection pane="bottomLeft" activeCell="A6" sqref="A6"/>
      <selection pane="bottomRight" activeCell="N12" sqref="N12"/>
    </sheetView>
  </sheetViews>
  <sheetFormatPr defaultColWidth="9.21875" defaultRowHeight="11.4" x14ac:dyDescent="0.25"/>
  <cols>
    <col min="1" max="1" width="27.5546875" style="2" customWidth="1"/>
    <col min="2" max="2" width="12.109375" style="2" bestFit="1" customWidth="1"/>
    <col min="3" max="3" width="14" style="2" bestFit="1" customWidth="1"/>
    <col min="4" max="4" width="9.44140625" style="2" customWidth="1"/>
    <col min="5" max="5" width="12.109375" style="2" bestFit="1" customWidth="1"/>
    <col min="6" max="6" width="14" style="2" bestFit="1" customWidth="1"/>
    <col min="7" max="7" width="9.44140625" style="2" customWidth="1"/>
    <col min="8" max="8" width="12.109375" style="2" bestFit="1" customWidth="1"/>
    <col min="9" max="9" width="14" style="2" bestFit="1" customWidth="1"/>
    <col min="10" max="10" width="9.44140625" style="2" customWidth="1"/>
    <col min="11" max="11" width="12.109375" style="2" bestFit="1" customWidth="1"/>
    <col min="12" max="12" width="14" style="2" bestFit="1" customWidth="1"/>
    <col min="13" max="13" width="9.44140625" style="2" customWidth="1"/>
    <col min="14" max="16384" width="9.21875" style="2"/>
  </cols>
  <sheetData>
    <row r="1" spans="1:14" ht="13.8" x14ac:dyDescent="0.25">
      <c r="A1" s="10" t="s">
        <v>49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4" ht="12" x14ac:dyDescent="0.25">
      <c r="A2" s="11" t="s">
        <v>47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spans="1:14" ht="12" x14ac:dyDescent="0.25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</row>
    <row r="4" spans="1:14" ht="13.35" customHeight="1" x14ac:dyDescent="0.25">
      <c r="B4" s="13" t="s">
        <v>0</v>
      </c>
      <c r="C4" s="14"/>
      <c r="D4" s="14"/>
      <c r="E4" s="13" t="s">
        <v>45</v>
      </c>
      <c r="F4" s="14"/>
      <c r="G4" s="14"/>
      <c r="H4" s="13" t="s">
        <v>1</v>
      </c>
      <c r="I4" s="14"/>
      <c r="J4" s="14"/>
      <c r="K4" s="13" t="s">
        <v>23</v>
      </c>
      <c r="L4" s="14"/>
      <c r="M4" s="14"/>
    </row>
    <row r="5" spans="1:14" ht="26.55" customHeight="1" x14ac:dyDescent="0.25">
      <c r="A5" s="15" t="s">
        <v>46</v>
      </c>
      <c r="B5" s="16" t="s">
        <v>22</v>
      </c>
      <c r="C5" s="16" t="s">
        <v>19</v>
      </c>
      <c r="D5" s="17" t="s">
        <v>2</v>
      </c>
      <c r="E5" s="16" t="s">
        <v>22</v>
      </c>
      <c r="F5" s="16" t="s">
        <v>19</v>
      </c>
      <c r="G5" s="17" t="s">
        <v>2</v>
      </c>
      <c r="H5" s="16" t="s">
        <v>22</v>
      </c>
      <c r="I5" s="16" t="s">
        <v>19</v>
      </c>
      <c r="J5" s="17" t="s">
        <v>2</v>
      </c>
      <c r="K5" s="16" t="s">
        <v>22</v>
      </c>
      <c r="L5" s="16" t="s">
        <v>19</v>
      </c>
      <c r="M5" s="17" t="s">
        <v>2</v>
      </c>
    </row>
    <row r="6" spans="1:14" ht="13.35" customHeight="1" x14ac:dyDescent="0.25">
      <c r="A6" s="12" t="s">
        <v>3</v>
      </c>
      <c r="B6" s="25">
        <v>483826</v>
      </c>
      <c r="C6" s="27">
        <v>503645.00000000012</v>
      </c>
      <c r="D6" s="21">
        <f>IF(B6=0,"",B6/C6)</f>
        <v>0.96064886973959807</v>
      </c>
      <c r="E6" s="25">
        <v>36491</v>
      </c>
      <c r="F6" s="25">
        <v>40979.999999999993</v>
      </c>
      <c r="G6" s="21">
        <f>IF(E6=0,"",E6/F6)</f>
        <v>0.89045876037091276</v>
      </c>
      <c r="H6" s="25">
        <v>56426</v>
      </c>
      <c r="I6" s="27">
        <v>56955.000000000007</v>
      </c>
      <c r="J6" s="21">
        <f>IF(H6=0,"",H6/I6)</f>
        <v>0.99071196558686669</v>
      </c>
      <c r="K6" s="25">
        <v>390909</v>
      </c>
      <c r="L6" s="27">
        <v>405710.00000000012</v>
      </c>
      <c r="M6" s="21">
        <f>IF(K6=0,"",K6/L6)</f>
        <v>0.96351827660151312</v>
      </c>
      <c r="N6" s="4"/>
    </row>
    <row r="7" spans="1:14" ht="13.35" customHeight="1" x14ac:dyDescent="0.25">
      <c r="A7" s="12" t="s">
        <v>4</v>
      </c>
      <c r="B7" s="25">
        <v>263646</v>
      </c>
      <c r="C7" s="27">
        <v>286374.99999999994</v>
      </c>
      <c r="D7" s="21">
        <f t="shared" ref="D7:D26" si="0">IF(B7=0,"",B7/C7)</f>
        <v>0.92063203841117436</v>
      </c>
      <c r="E7" s="25">
        <v>63772</v>
      </c>
      <c r="F7" s="25">
        <v>74499.999999999985</v>
      </c>
      <c r="G7" s="21">
        <f t="shared" ref="G7:G26" si="1">IF(E7=0,"",E7/F7)</f>
        <v>0.85600000000000021</v>
      </c>
      <c r="H7" s="25">
        <v>5157</v>
      </c>
      <c r="I7" s="27">
        <v>5694.9999999999982</v>
      </c>
      <c r="J7" s="21">
        <f t="shared" ref="J7:J26" si="2">IF(H7=0,"",H7/I7)</f>
        <v>0.90553116769095732</v>
      </c>
      <c r="K7" s="25">
        <v>194717</v>
      </c>
      <c r="L7" s="27">
        <v>206179.99999999997</v>
      </c>
      <c r="M7" s="21">
        <f t="shared" ref="M7:M26" si="3">IF(K7=0,"",K7/L7)</f>
        <v>0.94440294887961984</v>
      </c>
      <c r="N7" s="4"/>
    </row>
    <row r="8" spans="1:14" ht="13.35" customHeight="1" x14ac:dyDescent="0.25">
      <c r="A8" s="12" t="s">
        <v>5</v>
      </c>
      <c r="B8" s="25">
        <v>601801</v>
      </c>
      <c r="C8" s="27">
        <v>617059.99999999977</v>
      </c>
      <c r="D8" s="21">
        <f t="shared" si="0"/>
        <v>0.97527144848150948</v>
      </c>
      <c r="E8" s="25">
        <v>56634</v>
      </c>
      <c r="F8" s="25">
        <v>63725</v>
      </c>
      <c r="G8" s="21">
        <f t="shared" si="1"/>
        <v>0.88872499019223228</v>
      </c>
      <c r="H8" s="25">
        <v>18469</v>
      </c>
      <c r="I8" s="27">
        <v>19895</v>
      </c>
      <c r="J8" s="21">
        <f t="shared" si="2"/>
        <v>0.92832369942196535</v>
      </c>
      <c r="K8" s="25">
        <v>526698</v>
      </c>
      <c r="L8" s="27">
        <v>533439.99999999977</v>
      </c>
      <c r="M8" s="21">
        <f t="shared" si="3"/>
        <v>0.98736127774445159</v>
      </c>
      <c r="N8" s="4"/>
    </row>
    <row r="9" spans="1:14" ht="13.35" customHeight="1" x14ac:dyDescent="0.25">
      <c r="A9" s="12" t="s">
        <v>38</v>
      </c>
      <c r="B9" s="25">
        <v>309432</v>
      </c>
      <c r="C9" s="27">
        <v>331125.00000000006</v>
      </c>
      <c r="D9" s="21">
        <f t="shared" si="0"/>
        <v>0.93448697621744037</v>
      </c>
      <c r="E9" s="25">
        <v>35153</v>
      </c>
      <c r="F9" s="25">
        <v>41400.000000000015</v>
      </c>
      <c r="G9" s="21">
        <f t="shared" si="1"/>
        <v>0.84910628019323642</v>
      </c>
      <c r="H9" s="25">
        <v>23064</v>
      </c>
      <c r="I9" s="27">
        <v>23709.999999999985</v>
      </c>
      <c r="J9" s="21">
        <f t="shared" si="2"/>
        <v>0.97275411218895036</v>
      </c>
      <c r="K9" s="25">
        <v>251215</v>
      </c>
      <c r="L9" s="27">
        <v>266015.00000000006</v>
      </c>
      <c r="M9" s="21">
        <f t="shared" si="3"/>
        <v>0.94436403962182558</v>
      </c>
      <c r="N9" s="4"/>
    </row>
    <row r="10" spans="1:14" ht="13.35" customHeight="1" x14ac:dyDescent="0.25">
      <c r="A10" s="12" t="s">
        <v>6</v>
      </c>
      <c r="B10" s="25">
        <v>615059</v>
      </c>
      <c r="C10" s="27">
        <v>645275</v>
      </c>
      <c r="D10" s="21">
        <f t="shared" si="0"/>
        <v>0.95317345317887725</v>
      </c>
      <c r="E10" s="25">
        <v>81917</v>
      </c>
      <c r="F10" s="25">
        <v>103415</v>
      </c>
      <c r="G10" s="21">
        <f t="shared" si="1"/>
        <v>0.79211913165401537</v>
      </c>
      <c r="H10" s="25">
        <v>151633</v>
      </c>
      <c r="I10" s="27">
        <v>144235</v>
      </c>
      <c r="J10" s="21">
        <f t="shared" si="2"/>
        <v>1.0512912954553333</v>
      </c>
      <c r="K10" s="25">
        <v>381509</v>
      </c>
      <c r="L10" s="27">
        <v>397625</v>
      </c>
      <c r="M10" s="21">
        <f t="shared" si="3"/>
        <v>0.95946934926123861</v>
      </c>
      <c r="N10" s="4"/>
    </row>
    <row r="11" spans="1:14" ht="13.35" customHeight="1" x14ac:dyDescent="0.25">
      <c r="A11" s="12" t="s">
        <v>42</v>
      </c>
      <c r="B11" s="25">
        <v>171586</v>
      </c>
      <c r="C11" s="27">
        <v>186885</v>
      </c>
      <c r="D11" s="21">
        <f t="shared" si="0"/>
        <v>0.9181368221098537</v>
      </c>
      <c r="E11" s="25">
        <v>45095</v>
      </c>
      <c r="F11" s="25">
        <v>53725</v>
      </c>
      <c r="G11" s="21">
        <f t="shared" si="1"/>
        <v>0.83936714751047004</v>
      </c>
      <c r="H11" s="25">
        <v>6487</v>
      </c>
      <c r="I11" s="27">
        <v>8814.9999999999982</v>
      </c>
      <c r="J11" s="21">
        <f t="shared" si="2"/>
        <v>0.7359047078842883</v>
      </c>
      <c r="K11" s="25">
        <v>120004</v>
      </c>
      <c r="L11" s="27">
        <v>124345.00000000001</v>
      </c>
      <c r="M11" s="21">
        <f t="shared" si="3"/>
        <v>0.96508906670955796</v>
      </c>
      <c r="N11" s="4"/>
    </row>
    <row r="12" spans="1:14" ht="13.35" customHeight="1" x14ac:dyDescent="0.25">
      <c r="A12" s="12" t="s">
        <v>7</v>
      </c>
      <c r="B12" s="25">
        <v>154712</v>
      </c>
      <c r="C12" s="27">
        <v>164659.99999999997</v>
      </c>
      <c r="D12" s="21">
        <f t="shared" si="0"/>
        <v>0.93958459856674381</v>
      </c>
      <c r="E12" s="25">
        <v>25895</v>
      </c>
      <c r="F12" s="25">
        <v>31374.999999999993</v>
      </c>
      <c r="G12" s="21">
        <f t="shared" si="1"/>
        <v>0.82533864541832691</v>
      </c>
      <c r="H12" s="25">
        <v>12484</v>
      </c>
      <c r="I12" s="27">
        <v>13020.000000000002</v>
      </c>
      <c r="J12" s="21">
        <f t="shared" si="2"/>
        <v>0.95883256528417804</v>
      </c>
      <c r="K12" s="25">
        <v>116333</v>
      </c>
      <c r="L12" s="27">
        <v>120264.99999999999</v>
      </c>
      <c r="M12" s="21">
        <f t="shared" si="3"/>
        <v>0.96730553361327076</v>
      </c>
      <c r="N12" s="4"/>
    </row>
    <row r="13" spans="1:14" ht="13.35" customHeight="1" x14ac:dyDescent="0.25">
      <c r="A13" s="12" t="s">
        <v>8</v>
      </c>
      <c r="B13" s="25">
        <v>111468</v>
      </c>
      <c r="C13" s="27">
        <v>122170.00000000001</v>
      </c>
      <c r="D13" s="21">
        <f t="shared" si="0"/>
        <v>0.9124007530490299</v>
      </c>
      <c r="E13" s="25">
        <v>40304</v>
      </c>
      <c r="F13" s="25">
        <v>46735</v>
      </c>
      <c r="G13" s="21">
        <f t="shared" si="1"/>
        <v>0.86239435112870444</v>
      </c>
      <c r="H13" s="25">
        <v>3038</v>
      </c>
      <c r="I13" s="27">
        <v>3199.9999999999995</v>
      </c>
      <c r="J13" s="21">
        <f t="shared" si="2"/>
        <v>0.94937500000000008</v>
      </c>
      <c r="K13" s="25">
        <v>68126</v>
      </c>
      <c r="L13" s="27">
        <v>72235.000000000015</v>
      </c>
      <c r="M13" s="21">
        <f t="shared" si="3"/>
        <v>0.94311621789990985</v>
      </c>
      <c r="N13" s="4"/>
    </row>
    <row r="14" spans="1:14" ht="13.35" customHeight="1" x14ac:dyDescent="0.25">
      <c r="A14" s="12" t="s">
        <v>39</v>
      </c>
      <c r="B14" s="25">
        <v>180201</v>
      </c>
      <c r="C14" s="27">
        <v>196164.99999999997</v>
      </c>
      <c r="D14" s="21">
        <f t="shared" si="0"/>
        <v>0.91861952947773573</v>
      </c>
      <c r="E14" s="25">
        <v>35216</v>
      </c>
      <c r="F14" s="25">
        <v>43504.999999999993</v>
      </c>
      <c r="G14" s="21">
        <f t="shared" si="1"/>
        <v>0.80947017584185743</v>
      </c>
      <c r="H14" s="25">
        <v>6162</v>
      </c>
      <c r="I14" s="27">
        <v>6900.0000000000009</v>
      </c>
      <c r="J14" s="21">
        <f t="shared" si="2"/>
        <v>0.89304347826086949</v>
      </c>
      <c r="K14" s="25">
        <v>138823</v>
      </c>
      <c r="L14" s="27">
        <v>145759.99999999997</v>
      </c>
      <c r="M14" s="21">
        <f t="shared" si="3"/>
        <v>0.95240806805708034</v>
      </c>
      <c r="N14" s="4"/>
    </row>
    <row r="15" spans="1:14" ht="13.35" customHeight="1" x14ac:dyDescent="0.25">
      <c r="A15" s="12" t="s">
        <v>9</v>
      </c>
      <c r="B15" s="25">
        <v>158833</v>
      </c>
      <c r="C15" s="27">
        <v>169525.00000000009</v>
      </c>
      <c r="D15" s="21">
        <f t="shared" si="0"/>
        <v>0.93692965639286196</v>
      </c>
      <c r="E15" s="25">
        <v>16616</v>
      </c>
      <c r="F15" s="25">
        <v>19704.999999999996</v>
      </c>
      <c r="G15" s="21">
        <f t="shared" si="1"/>
        <v>0.84323775691448888</v>
      </c>
      <c r="H15" s="25">
        <v>3139</v>
      </c>
      <c r="I15" s="27">
        <v>4075.0000000000005</v>
      </c>
      <c r="J15" s="21">
        <f t="shared" si="2"/>
        <v>0.77030674846625757</v>
      </c>
      <c r="K15" s="25">
        <v>139078</v>
      </c>
      <c r="L15" s="27">
        <v>145745.00000000009</v>
      </c>
      <c r="M15" s="21">
        <f t="shared" si="3"/>
        <v>0.95425572060791053</v>
      </c>
      <c r="N15" s="4"/>
    </row>
    <row r="16" spans="1:14" ht="13.35" customHeight="1" x14ac:dyDescent="0.25">
      <c r="A16" s="12" t="s">
        <v>10</v>
      </c>
      <c r="B16" s="25">
        <v>195050</v>
      </c>
      <c r="C16" s="27">
        <v>208270</v>
      </c>
      <c r="D16" s="21">
        <f t="shared" si="0"/>
        <v>0.93652470350986705</v>
      </c>
      <c r="E16" s="25">
        <v>68431</v>
      </c>
      <c r="F16" s="25">
        <v>75470</v>
      </c>
      <c r="G16" s="21">
        <f t="shared" si="1"/>
        <v>0.90673115145090766</v>
      </c>
      <c r="H16" s="25">
        <v>4423</v>
      </c>
      <c r="I16" s="27">
        <v>4819.9999999999982</v>
      </c>
      <c r="J16" s="21">
        <f t="shared" si="2"/>
        <v>0.91763485477178452</v>
      </c>
      <c r="K16" s="25">
        <v>122196</v>
      </c>
      <c r="L16" s="27">
        <v>127980.00000000001</v>
      </c>
      <c r="M16" s="21">
        <f t="shared" si="3"/>
        <v>0.95480543834974207</v>
      </c>
      <c r="N16" s="4"/>
    </row>
    <row r="17" spans="1:15" ht="13.35" customHeight="1" x14ac:dyDescent="0.25">
      <c r="A17" s="12" t="s">
        <v>11</v>
      </c>
      <c r="B17" s="25">
        <v>61630</v>
      </c>
      <c r="C17" s="27">
        <v>63950</v>
      </c>
      <c r="D17" s="21">
        <f t="shared" si="0"/>
        <v>0.96372165754495698</v>
      </c>
      <c r="E17" s="25">
        <v>5219</v>
      </c>
      <c r="F17" s="25">
        <v>6395.0000000000009</v>
      </c>
      <c r="G17" s="21">
        <f t="shared" si="1"/>
        <v>0.81610633307271296</v>
      </c>
      <c r="H17" s="25">
        <v>1706</v>
      </c>
      <c r="I17" s="27">
        <v>1300</v>
      </c>
      <c r="J17" s="21">
        <f t="shared" si="2"/>
        <v>1.3123076923076924</v>
      </c>
      <c r="K17" s="25">
        <v>54705</v>
      </c>
      <c r="L17" s="27">
        <v>56255</v>
      </c>
      <c r="M17" s="21">
        <f t="shared" si="3"/>
        <v>0.97244689360945691</v>
      </c>
      <c r="N17" s="4"/>
    </row>
    <row r="18" spans="1:15" ht="13.35" customHeight="1" x14ac:dyDescent="0.25">
      <c r="A18" s="12" t="s">
        <v>12</v>
      </c>
      <c r="B18" s="25">
        <v>343572</v>
      </c>
      <c r="C18" s="27">
        <v>369509.99999999994</v>
      </c>
      <c r="D18" s="21">
        <f t="shared" si="0"/>
        <v>0.92980433547129993</v>
      </c>
      <c r="E18" s="25">
        <v>35394</v>
      </c>
      <c r="F18" s="25">
        <v>41940</v>
      </c>
      <c r="G18" s="21">
        <f t="shared" si="1"/>
        <v>0.84391988555078679</v>
      </c>
      <c r="H18" s="25">
        <v>9709</v>
      </c>
      <c r="I18" s="27">
        <v>9385.0000000000018</v>
      </c>
      <c r="J18" s="21">
        <f t="shared" si="2"/>
        <v>1.0345231752797015</v>
      </c>
      <c r="K18" s="25">
        <v>298469</v>
      </c>
      <c r="L18" s="27">
        <v>318184.99999999994</v>
      </c>
      <c r="M18" s="21">
        <f t="shared" si="3"/>
        <v>0.93803604821094666</v>
      </c>
      <c r="N18" s="4"/>
    </row>
    <row r="19" spans="1:15" ht="13.35" customHeight="1" x14ac:dyDescent="0.25">
      <c r="A19" s="12" t="s">
        <v>43</v>
      </c>
      <c r="B19" s="25">
        <v>49574</v>
      </c>
      <c r="C19" s="27">
        <v>53727.5</v>
      </c>
      <c r="D19" s="21">
        <f t="shared" si="0"/>
        <v>0.92269322041784929</v>
      </c>
      <c r="E19" s="25">
        <v>24943</v>
      </c>
      <c r="F19" s="25">
        <v>29855.000000000004</v>
      </c>
      <c r="G19" s="21">
        <f t="shared" si="1"/>
        <v>0.83547144531904194</v>
      </c>
      <c r="H19" s="25">
        <v>1331</v>
      </c>
      <c r="I19" s="27">
        <v>1255</v>
      </c>
      <c r="J19" s="21">
        <f t="shared" si="2"/>
        <v>1.0605577689243029</v>
      </c>
      <c r="K19" s="25">
        <v>23300</v>
      </c>
      <c r="L19" s="27">
        <v>22617.499999999996</v>
      </c>
      <c r="M19" s="21">
        <f t="shared" si="3"/>
        <v>1.030175748867028</v>
      </c>
      <c r="N19" s="4"/>
    </row>
    <row r="20" spans="1:15" ht="13.35" customHeight="1" x14ac:dyDescent="0.25">
      <c r="A20" s="12" t="s">
        <v>13</v>
      </c>
      <c r="B20" s="25">
        <v>123641</v>
      </c>
      <c r="C20" s="27">
        <v>130300.00000000003</v>
      </c>
      <c r="D20" s="21">
        <f t="shared" si="0"/>
        <v>0.94889485801995377</v>
      </c>
      <c r="E20" s="25">
        <v>23335</v>
      </c>
      <c r="F20" s="25">
        <v>28435.000000000007</v>
      </c>
      <c r="G20" s="21">
        <f t="shared" si="1"/>
        <v>0.82064357306136781</v>
      </c>
      <c r="H20" s="25">
        <v>1873</v>
      </c>
      <c r="I20" s="27">
        <v>2025.0000000000005</v>
      </c>
      <c r="J20" s="21">
        <f t="shared" si="2"/>
        <v>0.92493827160493802</v>
      </c>
      <c r="K20" s="25">
        <v>98433</v>
      </c>
      <c r="L20" s="27">
        <v>99840.000000000015</v>
      </c>
      <c r="M20" s="21">
        <f t="shared" si="3"/>
        <v>0.98590745192307683</v>
      </c>
      <c r="N20" s="4"/>
    </row>
    <row r="21" spans="1:15" ht="13.35" customHeight="1" x14ac:dyDescent="0.25">
      <c r="A21" s="12" t="s">
        <v>14</v>
      </c>
      <c r="B21" s="25">
        <v>440507</v>
      </c>
      <c r="C21" s="27">
        <v>474500</v>
      </c>
      <c r="D21" s="21">
        <f t="shared" si="0"/>
        <v>0.9283603793466807</v>
      </c>
      <c r="E21" s="25">
        <v>97216</v>
      </c>
      <c r="F21" s="25">
        <v>115674.99999999997</v>
      </c>
      <c r="G21" s="21">
        <f t="shared" si="1"/>
        <v>0.84042360060514398</v>
      </c>
      <c r="H21" s="25">
        <v>15228</v>
      </c>
      <c r="I21" s="27">
        <v>15155</v>
      </c>
      <c r="J21" s="21">
        <f t="shared" si="2"/>
        <v>1.0048168921148135</v>
      </c>
      <c r="K21" s="25">
        <v>328063</v>
      </c>
      <c r="L21" s="27">
        <v>343670.00000000006</v>
      </c>
      <c r="M21" s="21">
        <f t="shared" si="3"/>
        <v>0.95458724939622297</v>
      </c>
      <c r="N21" s="4"/>
    </row>
    <row r="22" spans="1:15" ht="13.35" customHeight="1" x14ac:dyDescent="0.25">
      <c r="A22" s="12" t="s">
        <v>15</v>
      </c>
      <c r="B22" s="25">
        <v>49496</v>
      </c>
      <c r="C22" s="27">
        <v>51727.5</v>
      </c>
      <c r="D22" s="21">
        <f t="shared" si="0"/>
        <v>0.95686047073606884</v>
      </c>
      <c r="E22" s="25">
        <v>9020</v>
      </c>
      <c r="F22" s="25">
        <v>9965</v>
      </c>
      <c r="G22" s="21">
        <f t="shared" si="1"/>
        <v>0.9051680883090818</v>
      </c>
      <c r="H22" s="25">
        <v>1156</v>
      </c>
      <c r="I22" s="27">
        <v>1202.5</v>
      </c>
      <c r="J22" s="21">
        <f t="shared" si="2"/>
        <v>0.96133056133056138</v>
      </c>
      <c r="K22" s="25">
        <v>39320</v>
      </c>
      <c r="L22" s="27">
        <v>40560</v>
      </c>
      <c r="M22" s="21">
        <f t="shared" si="3"/>
        <v>0.96942800788954631</v>
      </c>
      <c r="N22" s="4"/>
    </row>
    <row r="23" spans="1:15" ht="13.35" customHeight="1" x14ac:dyDescent="0.25">
      <c r="A23" s="12" t="s">
        <v>44</v>
      </c>
      <c r="B23" s="25">
        <v>645330</v>
      </c>
      <c r="C23" s="27">
        <v>665245</v>
      </c>
      <c r="D23" s="21">
        <f t="shared" si="0"/>
        <v>0.97006366075656336</v>
      </c>
      <c r="E23" s="25">
        <v>57169</v>
      </c>
      <c r="F23" s="25">
        <v>70420.000000000015</v>
      </c>
      <c r="G23" s="21">
        <f t="shared" si="1"/>
        <v>0.81182902584493022</v>
      </c>
      <c r="H23" s="25">
        <v>48053</v>
      </c>
      <c r="I23" s="27">
        <v>50105.000000000007</v>
      </c>
      <c r="J23" s="21">
        <f t="shared" si="2"/>
        <v>0.95904600339287482</v>
      </c>
      <c r="K23" s="25">
        <v>540108</v>
      </c>
      <c r="L23" s="27">
        <v>544720</v>
      </c>
      <c r="M23" s="21">
        <f t="shared" si="3"/>
        <v>0.99153326479659276</v>
      </c>
      <c r="N23" s="4"/>
    </row>
    <row r="24" spans="1:15" ht="13.35" customHeight="1" x14ac:dyDescent="0.25">
      <c r="A24" s="12" t="s">
        <v>16</v>
      </c>
      <c r="B24" s="25">
        <v>32866</v>
      </c>
      <c r="C24" s="27">
        <v>32987.5</v>
      </c>
      <c r="D24" s="21">
        <f t="shared" si="0"/>
        <v>0.99631678666161427</v>
      </c>
      <c r="E24" s="25">
        <v>3968</v>
      </c>
      <c r="F24" s="25">
        <v>4355</v>
      </c>
      <c r="G24" s="21">
        <f t="shared" si="1"/>
        <v>0.91113662456946043</v>
      </c>
      <c r="H24" s="25">
        <v>462</v>
      </c>
      <c r="I24" s="27">
        <v>380</v>
      </c>
      <c r="J24" s="21">
        <f t="shared" si="2"/>
        <v>1.2157894736842105</v>
      </c>
      <c r="K24" s="25">
        <v>28436</v>
      </c>
      <c r="L24" s="27">
        <v>28252.500000000004</v>
      </c>
      <c r="M24" s="21">
        <f t="shared" si="3"/>
        <v>1.0064950004424387</v>
      </c>
      <c r="N24" s="4"/>
    </row>
    <row r="25" spans="1:15" ht="13.35" customHeight="1" x14ac:dyDescent="0.25">
      <c r="A25" s="12" t="s">
        <v>17</v>
      </c>
      <c r="B25" s="25">
        <v>66801</v>
      </c>
      <c r="C25" s="27">
        <v>70730</v>
      </c>
      <c r="D25" s="21">
        <f t="shared" si="0"/>
        <v>0.9444507281210236</v>
      </c>
      <c r="E25" s="25">
        <v>18000</v>
      </c>
      <c r="F25" s="25">
        <v>20939.999999999993</v>
      </c>
      <c r="G25" s="21">
        <f t="shared" si="1"/>
        <v>0.85959885386819512</v>
      </c>
      <c r="H25" s="25">
        <v>2020</v>
      </c>
      <c r="I25" s="27">
        <v>2284.9999999999995</v>
      </c>
      <c r="J25" s="21">
        <f t="shared" si="2"/>
        <v>0.88402625820568947</v>
      </c>
      <c r="K25" s="25">
        <v>46781</v>
      </c>
      <c r="L25" s="27">
        <v>47505.000000000007</v>
      </c>
      <c r="M25" s="21">
        <f t="shared" si="3"/>
        <v>0.98475949900010507</v>
      </c>
      <c r="N25" s="4"/>
    </row>
    <row r="26" spans="1:15" ht="13.35" customHeight="1" x14ac:dyDescent="0.25">
      <c r="A26" s="18" t="s">
        <v>18</v>
      </c>
      <c r="B26" s="19">
        <f>E26+H26+K26</f>
        <v>5059031</v>
      </c>
      <c r="C26" s="19">
        <f t="shared" ref="C26" si="4">F26+I26+L26</f>
        <v>5343832.5</v>
      </c>
      <c r="D26" s="20">
        <f t="shared" si="0"/>
        <v>0.94670463567112184</v>
      </c>
      <c r="E26" s="19">
        <f>SUM(E6:E25)</f>
        <v>779788</v>
      </c>
      <c r="F26" s="19">
        <f>SUM(F6:F25)</f>
        <v>922515</v>
      </c>
      <c r="G26" s="20">
        <f t="shared" si="1"/>
        <v>0.84528490051652272</v>
      </c>
      <c r="H26" s="19">
        <f>SUM(H6:H25)</f>
        <v>372020</v>
      </c>
      <c r="I26" s="19">
        <f>SUM(I6:I25)</f>
        <v>374412.5</v>
      </c>
      <c r="J26" s="20">
        <f t="shared" si="2"/>
        <v>0.99360998898273967</v>
      </c>
      <c r="K26" s="19">
        <f>SUM(K6:K25)</f>
        <v>3907223</v>
      </c>
      <c r="L26" s="19">
        <f>SUM(L6:L25)</f>
        <v>4046905</v>
      </c>
      <c r="M26" s="20">
        <f t="shared" si="3"/>
        <v>0.96548424042570802</v>
      </c>
      <c r="N26" s="4"/>
    </row>
    <row r="28" spans="1:15" ht="12" x14ac:dyDescent="0.25">
      <c r="A28" s="2" t="s">
        <v>34</v>
      </c>
      <c r="B28" s="4"/>
      <c r="C28" s="5"/>
      <c r="D28" s="6"/>
      <c r="E28" s="4"/>
      <c r="F28" s="7"/>
      <c r="G28" s="8"/>
      <c r="H28" s="4"/>
      <c r="I28" s="7"/>
      <c r="J28" s="9"/>
      <c r="K28" s="4"/>
      <c r="L28" s="7"/>
      <c r="M28" s="9"/>
      <c r="N28" s="4"/>
      <c r="O28" s="4"/>
    </row>
    <row r="29" spans="1:15" x14ac:dyDescent="0.25">
      <c r="A29" s="2" t="s">
        <v>48</v>
      </c>
    </row>
    <row r="32" spans="1:15" x14ac:dyDescent="0.25">
      <c r="A32" s="24"/>
    </row>
  </sheetData>
  <pageMargins left="0.31496062992125984" right="0.31496062992125984" top="0.55118110236220474" bottom="0.35433070866141736" header="0.31496062992125984" footer="0.31496062992125984"/>
  <pageSetup paperSize="9" scale="81" orientation="landscape" r:id="rId1"/>
  <rowBreaks count="2" manualBreakCount="2">
    <brk id="27" max="16383" man="1"/>
    <brk id="53" max="16383" man="1"/>
  </rowBreaks>
  <ignoredErrors>
    <ignoredError sqref="D26 D24:D25 G24:G25 J24:J25 M24:M25 G26 M26 J26" 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M29"/>
  <sheetViews>
    <sheetView zoomScaleNormal="100" workbookViewId="0">
      <pane xSplit="4" ySplit="5" topLeftCell="E6" activePane="bottomRight" state="frozen"/>
      <selection activeCell="A28" sqref="A28:A32"/>
      <selection pane="topRight" activeCell="A28" sqref="A28:A32"/>
      <selection pane="bottomLeft" activeCell="A28" sqref="A28:A32"/>
      <selection pane="bottomRight" activeCell="C6" sqref="C6:C25"/>
    </sheetView>
  </sheetViews>
  <sheetFormatPr defaultColWidth="9.21875" defaultRowHeight="11.4" x14ac:dyDescent="0.25"/>
  <cols>
    <col min="1" max="1" width="27.5546875" style="2" customWidth="1"/>
    <col min="2" max="2" width="12.109375" style="2" bestFit="1" customWidth="1"/>
    <col min="3" max="3" width="14" style="2" bestFit="1" customWidth="1"/>
    <col min="4" max="4" width="9.44140625" style="2" customWidth="1"/>
    <col min="5" max="5" width="12.109375" style="2" bestFit="1" customWidth="1"/>
    <col min="6" max="6" width="14" style="2" bestFit="1" customWidth="1"/>
    <col min="7" max="7" width="9.44140625" style="2" customWidth="1"/>
    <col min="8" max="8" width="12.109375" style="2" bestFit="1" customWidth="1"/>
    <col min="9" max="9" width="14" style="2" bestFit="1" customWidth="1"/>
    <col min="10" max="10" width="9.44140625" style="2" customWidth="1"/>
    <col min="11" max="16384" width="9.21875" style="2"/>
  </cols>
  <sheetData>
    <row r="1" spans="1:10" ht="13.8" x14ac:dyDescent="0.25">
      <c r="A1" s="23" t="str">
        <f>SUBSTITUTE(Ethnicity!A1,"Ethnicity","Gender")</f>
        <v>Access to Primary Care by Prioritised Gender (October 2024)</v>
      </c>
      <c r="B1" s="1"/>
      <c r="C1" s="1"/>
      <c r="D1" s="1"/>
      <c r="E1" s="1"/>
      <c r="F1" s="1"/>
      <c r="G1" s="1"/>
      <c r="H1" s="1"/>
      <c r="I1" s="1"/>
      <c r="J1" s="1"/>
    </row>
    <row r="2" spans="1:10" ht="12" x14ac:dyDescent="0.25">
      <c r="A2" s="11" t="s">
        <v>36</v>
      </c>
      <c r="B2" s="3"/>
      <c r="C2" s="3"/>
      <c r="D2" s="3"/>
      <c r="E2" s="3"/>
      <c r="F2" s="3"/>
      <c r="G2" s="3"/>
      <c r="H2" s="3"/>
      <c r="I2" s="3"/>
      <c r="J2" s="3"/>
    </row>
    <row r="3" spans="1:10" ht="12" x14ac:dyDescent="0.25">
      <c r="B3" s="1"/>
      <c r="C3" s="1"/>
      <c r="D3" s="1"/>
      <c r="E3" s="1"/>
      <c r="F3" s="1"/>
      <c r="G3" s="1"/>
      <c r="H3" s="1"/>
      <c r="I3" s="1"/>
      <c r="J3" s="1"/>
    </row>
    <row r="4" spans="1:10" ht="13.35" customHeight="1" x14ac:dyDescent="0.25">
      <c r="B4" s="13" t="s">
        <v>0</v>
      </c>
      <c r="C4" s="14"/>
      <c r="D4" s="14"/>
      <c r="E4" s="13" t="s">
        <v>20</v>
      </c>
      <c r="F4" s="14"/>
      <c r="G4" s="14"/>
      <c r="H4" s="13" t="s">
        <v>21</v>
      </c>
      <c r="I4" s="14"/>
      <c r="J4" s="14"/>
    </row>
    <row r="5" spans="1:10" ht="26.55" customHeight="1" x14ac:dyDescent="0.25">
      <c r="A5" s="15" t="s">
        <v>46</v>
      </c>
      <c r="B5" s="16" t="s">
        <v>22</v>
      </c>
      <c r="C5" s="16" t="s">
        <v>19</v>
      </c>
      <c r="D5" s="17" t="s">
        <v>2</v>
      </c>
      <c r="E5" s="16" t="s">
        <v>22</v>
      </c>
      <c r="F5" s="16" t="s">
        <v>19</v>
      </c>
      <c r="G5" s="17" t="s">
        <v>2</v>
      </c>
      <c r="H5" s="16" t="s">
        <v>22</v>
      </c>
      <c r="I5" s="16" t="s">
        <v>19</v>
      </c>
      <c r="J5" s="17" t="s">
        <v>2</v>
      </c>
    </row>
    <row r="6" spans="1:10" ht="13.35" customHeight="1" x14ac:dyDescent="0.25">
      <c r="A6" s="12" t="s">
        <v>3</v>
      </c>
      <c r="B6" s="25">
        <v>483826</v>
      </c>
      <c r="C6" s="27">
        <v>503645</v>
      </c>
      <c r="D6" s="21">
        <f>IF(B6=0,"",B6/C6)</f>
        <v>0.96064886973959829</v>
      </c>
      <c r="E6" s="26">
        <v>247535</v>
      </c>
      <c r="F6" s="28">
        <v>251685.00000000003</v>
      </c>
      <c r="G6" s="21">
        <f>IF(E6=0,"",E6/F6)</f>
        <v>0.98351113495043396</v>
      </c>
      <c r="H6" s="26">
        <v>236291</v>
      </c>
      <c r="I6" s="29">
        <v>251960</v>
      </c>
      <c r="J6" s="21">
        <f>IF(H6=0,"",H6/I6)</f>
        <v>0.93781155739006195</v>
      </c>
    </row>
    <row r="7" spans="1:10" ht="13.35" customHeight="1" x14ac:dyDescent="0.25">
      <c r="A7" s="12" t="s">
        <v>4</v>
      </c>
      <c r="B7" s="25">
        <v>263646</v>
      </c>
      <c r="C7" s="27">
        <v>286375</v>
      </c>
      <c r="D7" s="21">
        <f t="shared" ref="D7:D26" si="0">IF(B7=0,"",B7/C7)</f>
        <v>0.92063203841117414</v>
      </c>
      <c r="E7" s="26">
        <v>136596</v>
      </c>
      <c r="F7" s="28">
        <v>144810.00000000003</v>
      </c>
      <c r="G7" s="21">
        <f t="shared" ref="G7:G26" si="1">IF(E7=0,"",E7/F7)</f>
        <v>0.9432773979697533</v>
      </c>
      <c r="H7" s="26">
        <v>127050</v>
      </c>
      <c r="I7" s="29">
        <v>141565</v>
      </c>
      <c r="J7" s="21">
        <f t="shared" ref="J7:J26" si="2">IF(H7=0,"",H7/I7)</f>
        <v>0.897467594391269</v>
      </c>
    </row>
    <row r="8" spans="1:10" ht="13.35" customHeight="1" x14ac:dyDescent="0.25">
      <c r="A8" s="12" t="s">
        <v>5</v>
      </c>
      <c r="B8" s="25">
        <v>601801</v>
      </c>
      <c r="C8" s="27">
        <v>617060</v>
      </c>
      <c r="D8" s="21">
        <f t="shared" si="0"/>
        <v>0.97527144848150904</v>
      </c>
      <c r="E8" s="26">
        <v>307711</v>
      </c>
      <c r="F8" s="28">
        <v>308124.99999999988</v>
      </c>
      <c r="G8" s="21">
        <f t="shared" si="1"/>
        <v>0.99865638945233304</v>
      </c>
      <c r="H8" s="26">
        <v>294090</v>
      </c>
      <c r="I8" s="29">
        <v>308935.00000000006</v>
      </c>
      <c r="J8" s="21">
        <f t="shared" si="2"/>
        <v>0.9519478207389902</v>
      </c>
    </row>
    <row r="9" spans="1:10" ht="13.35" customHeight="1" x14ac:dyDescent="0.25">
      <c r="A9" s="12" t="s">
        <v>38</v>
      </c>
      <c r="B9" s="25">
        <v>309432</v>
      </c>
      <c r="C9" s="27">
        <v>331125</v>
      </c>
      <c r="D9" s="21">
        <f t="shared" si="0"/>
        <v>0.93448697621744059</v>
      </c>
      <c r="E9" s="26">
        <v>161450</v>
      </c>
      <c r="F9" s="28">
        <v>170400.00000000006</v>
      </c>
      <c r="G9" s="21">
        <f t="shared" si="1"/>
        <v>0.94747652582159592</v>
      </c>
      <c r="H9" s="26">
        <v>147982</v>
      </c>
      <c r="I9" s="29">
        <v>160724.99999999997</v>
      </c>
      <c r="J9" s="21">
        <f t="shared" si="2"/>
        <v>0.92071550785503209</v>
      </c>
    </row>
    <row r="10" spans="1:10" ht="13.35" customHeight="1" x14ac:dyDescent="0.25">
      <c r="A10" s="12" t="s">
        <v>6</v>
      </c>
      <c r="B10" s="25">
        <v>615059</v>
      </c>
      <c r="C10" s="27">
        <v>645275</v>
      </c>
      <c r="D10" s="21">
        <f t="shared" si="0"/>
        <v>0.95317345317887725</v>
      </c>
      <c r="E10" s="26">
        <v>311484</v>
      </c>
      <c r="F10" s="28">
        <v>322555.00000000012</v>
      </c>
      <c r="G10" s="21">
        <f t="shared" si="1"/>
        <v>0.96567717133512077</v>
      </c>
      <c r="H10" s="26">
        <v>303575</v>
      </c>
      <c r="I10" s="29">
        <v>322719.99999999994</v>
      </c>
      <c r="J10" s="21">
        <f t="shared" si="2"/>
        <v>0.94067612791274191</v>
      </c>
    </row>
    <row r="11" spans="1:10" ht="13.35" customHeight="1" x14ac:dyDescent="0.25">
      <c r="A11" s="12" t="s">
        <v>42</v>
      </c>
      <c r="B11" s="25">
        <v>171586</v>
      </c>
      <c r="C11" s="27">
        <v>186885</v>
      </c>
      <c r="D11" s="21">
        <f t="shared" si="0"/>
        <v>0.9181368221098537</v>
      </c>
      <c r="E11" s="26">
        <v>89473</v>
      </c>
      <c r="F11" s="28">
        <v>93900</v>
      </c>
      <c r="G11" s="21">
        <f t="shared" si="1"/>
        <v>0.95285410010649629</v>
      </c>
      <c r="H11" s="26">
        <v>82113</v>
      </c>
      <c r="I11" s="29">
        <v>92985.000000000015</v>
      </c>
      <c r="J11" s="21">
        <f t="shared" si="2"/>
        <v>0.88307791579286965</v>
      </c>
    </row>
    <row r="12" spans="1:10" ht="13.35" customHeight="1" x14ac:dyDescent="0.25">
      <c r="A12" s="12" t="s">
        <v>7</v>
      </c>
      <c r="B12" s="25">
        <v>154712</v>
      </c>
      <c r="C12" s="27">
        <v>164660.00000000006</v>
      </c>
      <c r="D12" s="21">
        <f t="shared" si="0"/>
        <v>0.93958459856674326</v>
      </c>
      <c r="E12" s="26">
        <v>79207</v>
      </c>
      <c r="F12" s="28">
        <v>82325.000000000015</v>
      </c>
      <c r="G12" s="21">
        <f t="shared" si="1"/>
        <v>0.9621257212268447</v>
      </c>
      <c r="H12" s="26">
        <v>75505</v>
      </c>
      <c r="I12" s="29">
        <v>82335.000000000029</v>
      </c>
      <c r="J12" s="21">
        <f t="shared" si="2"/>
        <v>0.91704621363939964</v>
      </c>
    </row>
    <row r="13" spans="1:10" ht="13.35" customHeight="1" x14ac:dyDescent="0.25">
      <c r="A13" s="12" t="s">
        <v>8</v>
      </c>
      <c r="B13" s="25">
        <v>111468</v>
      </c>
      <c r="C13" s="27">
        <v>122170.00000000001</v>
      </c>
      <c r="D13" s="21">
        <f t="shared" si="0"/>
        <v>0.9124007530490299</v>
      </c>
      <c r="E13" s="26">
        <v>57439</v>
      </c>
      <c r="F13" s="28">
        <v>61105.000000000015</v>
      </c>
      <c r="G13" s="21">
        <f t="shared" si="1"/>
        <v>0.940004909581867</v>
      </c>
      <c r="H13" s="26">
        <v>54029</v>
      </c>
      <c r="I13" s="29">
        <v>61065</v>
      </c>
      <c r="J13" s="21">
        <f t="shared" si="2"/>
        <v>0.8847785146974535</v>
      </c>
    </row>
    <row r="14" spans="1:10" ht="13.35" customHeight="1" x14ac:dyDescent="0.25">
      <c r="A14" s="12" t="s">
        <v>39</v>
      </c>
      <c r="B14" s="25">
        <v>180201</v>
      </c>
      <c r="C14" s="27">
        <v>196165</v>
      </c>
      <c r="D14" s="21">
        <f t="shared" si="0"/>
        <v>0.91861952947773562</v>
      </c>
      <c r="E14" s="26">
        <v>93844</v>
      </c>
      <c r="F14" s="28">
        <v>100220</v>
      </c>
      <c r="G14" s="21">
        <f t="shared" si="1"/>
        <v>0.93637996407902613</v>
      </c>
      <c r="H14" s="26">
        <v>86357</v>
      </c>
      <c r="I14" s="29">
        <v>95945</v>
      </c>
      <c r="J14" s="21">
        <f t="shared" si="2"/>
        <v>0.90006774714680282</v>
      </c>
    </row>
    <row r="15" spans="1:10" ht="13.35" customHeight="1" x14ac:dyDescent="0.25">
      <c r="A15" s="12" t="s">
        <v>9</v>
      </c>
      <c r="B15" s="25">
        <v>158833</v>
      </c>
      <c r="C15" s="27">
        <v>169525</v>
      </c>
      <c r="D15" s="21">
        <f t="shared" si="0"/>
        <v>0.93692965639286241</v>
      </c>
      <c r="E15" s="26">
        <v>81348</v>
      </c>
      <c r="F15" s="28">
        <v>83950</v>
      </c>
      <c r="G15" s="21">
        <f t="shared" si="1"/>
        <v>0.96900536033353191</v>
      </c>
      <c r="H15" s="26">
        <v>77485</v>
      </c>
      <c r="I15" s="29">
        <v>85575.000000000015</v>
      </c>
      <c r="J15" s="21">
        <f t="shared" si="2"/>
        <v>0.90546304411335066</v>
      </c>
    </row>
    <row r="16" spans="1:10" ht="13.35" customHeight="1" x14ac:dyDescent="0.25">
      <c r="A16" s="12" t="s">
        <v>10</v>
      </c>
      <c r="B16" s="25">
        <v>195050</v>
      </c>
      <c r="C16" s="27">
        <v>208270</v>
      </c>
      <c r="D16" s="21">
        <f t="shared" si="0"/>
        <v>0.93652470350986705</v>
      </c>
      <c r="E16" s="26">
        <v>99803</v>
      </c>
      <c r="F16" s="28">
        <v>104375</v>
      </c>
      <c r="G16" s="21">
        <f t="shared" si="1"/>
        <v>0.95619640718562871</v>
      </c>
      <c r="H16" s="26">
        <v>95247</v>
      </c>
      <c r="I16" s="29">
        <v>103894.99999999999</v>
      </c>
      <c r="J16" s="21">
        <f t="shared" si="2"/>
        <v>0.91676211559747833</v>
      </c>
    </row>
    <row r="17" spans="1:13" ht="13.35" customHeight="1" x14ac:dyDescent="0.25">
      <c r="A17" s="12" t="s">
        <v>11</v>
      </c>
      <c r="B17" s="25">
        <v>61630</v>
      </c>
      <c r="C17" s="27">
        <v>63950.000000000015</v>
      </c>
      <c r="D17" s="21">
        <f t="shared" si="0"/>
        <v>0.96372165754495676</v>
      </c>
      <c r="E17" s="26">
        <v>31008</v>
      </c>
      <c r="F17" s="28">
        <v>31437.500000000007</v>
      </c>
      <c r="G17" s="21">
        <f t="shared" si="1"/>
        <v>0.98633797216699781</v>
      </c>
      <c r="H17" s="26">
        <v>30622</v>
      </c>
      <c r="I17" s="29">
        <v>32512.500000000004</v>
      </c>
      <c r="J17" s="21">
        <f t="shared" si="2"/>
        <v>0.94185313341022669</v>
      </c>
    </row>
    <row r="18" spans="1:13" ht="13.35" customHeight="1" x14ac:dyDescent="0.25">
      <c r="A18" s="12" t="s">
        <v>12</v>
      </c>
      <c r="B18" s="25">
        <v>343572</v>
      </c>
      <c r="C18" s="27">
        <v>369510</v>
      </c>
      <c r="D18" s="21">
        <f t="shared" si="0"/>
        <v>0.92980433547129981</v>
      </c>
      <c r="E18" s="26">
        <v>175331</v>
      </c>
      <c r="F18" s="28">
        <v>185230.00000000003</v>
      </c>
      <c r="G18" s="21">
        <f t="shared" si="1"/>
        <v>0.94655833288344204</v>
      </c>
      <c r="H18" s="26">
        <v>168241</v>
      </c>
      <c r="I18" s="29">
        <v>184279.99999999994</v>
      </c>
      <c r="J18" s="21">
        <f t="shared" si="2"/>
        <v>0.91296396787497314</v>
      </c>
    </row>
    <row r="19" spans="1:13" ht="13.35" customHeight="1" x14ac:dyDescent="0.25">
      <c r="A19" s="12" t="s">
        <v>43</v>
      </c>
      <c r="B19" s="25">
        <v>49574</v>
      </c>
      <c r="C19" s="27">
        <v>53727.5</v>
      </c>
      <c r="D19" s="21">
        <f t="shared" si="0"/>
        <v>0.92269322041784929</v>
      </c>
      <c r="E19" s="26">
        <v>25309</v>
      </c>
      <c r="F19" s="28">
        <v>26902.499999999996</v>
      </c>
      <c r="G19" s="21">
        <f t="shared" si="1"/>
        <v>0.94076758665551541</v>
      </c>
      <c r="H19" s="26">
        <v>24265</v>
      </c>
      <c r="I19" s="29">
        <v>26825</v>
      </c>
      <c r="J19" s="21">
        <f t="shared" si="2"/>
        <v>0.90456663560111839</v>
      </c>
    </row>
    <row r="20" spans="1:13" ht="13.35" customHeight="1" x14ac:dyDescent="0.25">
      <c r="A20" s="12" t="s">
        <v>13</v>
      </c>
      <c r="B20" s="25">
        <v>123641</v>
      </c>
      <c r="C20" s="27">
        <v>130299.99999999997</v>
      </c>
      <c r="D20" s="21">
        <f t="shared" si="0"/>
        <v>0.94889485801995421</v>
      </c>
      <c r="E20" s="26">
        <v>63503</v>
      </c>
      <c r="F20" s="28">
        <v>65024.999999999978</v>
      </c>
      <c r="G20" s="21">
        <f t="shared" si="1"/>
        <v>0.97659361783929288</v>
      </c>
      <c r="H20" s="26">
        <v>60138</v>
      </c>
      <c r="I20" s="29">
        <v>65274.999999999993</v>
      </c>
      <c r="J20" s="21">
        <f t="shared" si="2"/>
        <v>0.92130218307162015</v>
      </c>
    </row>
    <row r="21" spans="1:13" ht="13.35" customHeight="1" x14ac:dyDescent="0.25">
      <c r="A21" s="12" t="s">
        <v>14</v>
      </c>
      <c r="B21" s="25">
        <v>440507</v>
      </c>
      <c r="C21" s="27">
        <v>474500.00000000012</v>
      </c>
      <c r="D21" s="21">
        <f t="shared" si="0"/>
        <v>0.92836037934668048</v>
      </c>
      <c r="E21" s="26">
        <v>225623</v>
      </c>
      <c r="F21" s="28">
        <v>237840.00000000012</v>
      </c>
      <c r="G21" s="21">
        <f t="shared" si="1"/>
        <v>0.94863353514967996</v>
      </c>
      <c r="H21" s="26">
        <v>214884</v>
      </c>
      <c r="I21" s="29">
        <v>236659.99999999997</v>
      </c>
      <c r="J21" s="21">
        <f t="shared" si="2"/>
        <v>0.90798614045466086</v>
      </c>
    </row>
    <row r="22" spans="1:13" ht="13.35" customHeight="1" x14ac:dyDescent="0.25">
      <c r="A22" s="12" t="s">
        <v>15</v>
      </c>
      <c r="B22" s="25">
        <v>49496</v>
      </c>
      <c r="C22" s="27">
        <v>51727.5</v>
      </c>
      <c r="D22" s="21">
        <f t="shared" si="0"/>
        <v>0.95686047073606884</v>
      </c>
      <c r="E22" s="26">
        <v>25544</v>
      </c>
      <c r="F22" s="28">
        <v>26190</v>
      </c>
      <c r="G22" s="21">
        <f t="shared" si="1"/>
        <v>0.97533409698358153</v>
      </c>
      <c r="H22" s="26">
        <v>23952</v>
      </c>
      <c r="I22" s="29">
        <v>25537.499999999996</v>
      </c>
      <c r="J22" s="21">
        <f t="shared" si="2"/>
        <v>0.9379148311306903</v>
      </c>
    </row>
    <row r="23" spans="1:13" ht="13.35" customHeight="1" x14ac:dyDescent="0.25">
      <c r="A23" s="12" t="s">
        <v>44</v>
      </c>
      <c r="B23" s="25">
        <v>645330</v>
      </c>
      <c r="C23" s="27">
        <v>665245</v>
      </c>
      <c r="D23" s="21">
        <f t="shared" si="0"/>
        <v>0.97006366075656336</v>
      </c>
      <c r="E23" s="26">
        <v>332376</v>
      </c>
      <c r="F23" s="28">
        <v>335445.00000000012</v>
      </c>
      <c r="G23" s="21">
        <f t="shared" si="1"/>
        <v>0.99085095917363464</v>
      </c>
      <c r="H23" s="26">
        <v>312954</v>
      </c>
      <c r="I23" s="29">
        <v>329799.99999999983</v>
      </c>
      <c r="J23" s="21">
        <f t="shared" si="2"/>
        <v>0.94892055791388774</v>
      </c>
    </row>
    <row r="24" spans="1:13" ht="13.35" customHeight="1" x14ac:dyDescent="0.25">
      <c r="A24" s="12" t="s">
        <v>16</v>
      </c>
      <c r="B24" s="25">
        <v>32866</v>
      </c>
      <c r="C24" s="27">
        <v>32987.500000000007</v>
      </c>
      <c r="D24" s="21">
        <f t="shared" si="0"/>
        <v>0.99631678666161405</v>
      </c>
      <c r="E24" s="26">
        <v>16218</v>
      </c>
      <c r="F24" s="28">
        <v>16095.000000000004</v>
      </c>
      <c r="G24" s="21">
        <f t="shared" si="1"/>
        <v>1.0076421248835039</v>
      </c>
      <c r="H24" s="26">
        <v>16648</v>
      </c>
      <c r="I24" s="29">
        <v>16892.500000000004</v>
      </c>
      <c r="J24" s="21">
        <f t="shared" si="2"/>
        <v>0.98552612105964166</v>
      </c>
    </row>
    <row r="25" spans="1:13" ht="13.35" customHeight="1" x14ac:dyDescent="0.25">
      <c r="A25" s="12" t="s">
        <v>17</v>
      </c>
      <c r="B25" s="25">
        <v>66801</v>
      </c>
      <c r="C25" s="27">
        <v>70730</v>
      </c>
      <c r="D25" s="21">
        <f t="shared" si="0"/>
        <v>0.9444507281210236</v>
      </c>
      <c r="E25" s="26">
        <v>34472</v>
      </c>
      <c r="F25" s="28">
        <v>36095</v>
      </c>
      <c r="G25" s="21">
        <f t="shared" si="1"/>
        <v>0.95503532345200171</v>
      </c>
      <c r="H25" s="26">
        <v>32329</v>
      </c>
      <c r="I25" s="29">
        <v>34634.999999999993</v>
      </c>
      <c r="J25" s="21">
        <f t="shared" si="2"/>
        <v>0.93341995091670293</v>
      </c>
    </row>
    <row r="26" spans="1:13" ht="13.35" customHeight="1" x14ac:dyDescent="0.25">
      <c r="A26" s="18" t="s">
        <v>18</v>
      </c>
      <c r="B26" s="19">
        <f>SUM(B6:B25)</f>
        <v>5059031</v>
      </c>
      <c r="C26" s="19">
        <f>SUM(C6:C25)</f>
        <v>5343832.5</v>
      </c>
      <c r="D26" s="20">
        <f t="shared" si="0"/>
        <v>0.94670463567112184</v>
      </c>
      <c r="E26" s="19">
        <f>SUM(E6:E25)</f>
        <v>2595274</v>
      </c>
      <c r="F26" s="19">
        <f>SUM(F6:F25)</f>
        <v>2683710</v>
      </c>
      <c r="G26" s="20">
        <f t="shared" si="1"/>
        <v>0.96704711015720779</v>
      </c>
      <c r="H26" s="19">
        <f>SUM(H6:H25)</f>
        <v>2463757</v>
      </c>
      <c r="I26" s="19">
        <f>SUM(I6:I25)</f>
        <v>2660122.5</v>
      </c>
      <c r="J26" s="20">
        <f t="shared" si="2"/>
        <v>0.92618178298179876</v>
      </c>
    </row>
    <row r="28" spans="1:13" ht="12" x14ac:dyDescent="0.25">
      <c r="A28" s="2" t="s">
        <v>34</v>
      </c>
      <c r="B28" s="4"/>
      <c r="C28" s="5"/>
      <c r="D28" s="6"/>
      <c r="E28" s="4"/>
      <c r="F28" s="7"/>
      <c r="G28" s="8"/>
      <c r="H28" s="4"/>
      <c r="I28" s="7"/>
      <c r="J28" s="9"/>
      <c r="K28" s="4"/>
      <c r="L28" s="7"/>
      <c r="M28" s="9"/>
    </row>
    <row r="29" spans="1:13" x14ac:dyDescent="0.25">
      <c r="A29" s="2" t="s">
        <v>48</v>
      </c>
    </row>
  </sheetData>
  <pageMargins left="0.31496062992125984" right="0.31496062992125984" top="0.55118110236220474" bottom="0.35433070866141736" header="0.31496062992125984" footer="0.31496062992125984"/>
  <pageSetup paperSize="9" orientation="landscape" r:id="rId1"/>
  <rowBreaks count="2" manualBreakCount="2">
    <brk id="27" max="16383" man="1"/>
    <brk id="53" max="16383" man="1"/>
  </rowBreaks>
  <ignoredErrors>
    <ignoredError sqref="A1:XFD4 A27:XFD27 D6:D25 G6:G25 J7:J25 B31:XFD31 B29:XFD29 D26 A33:XFD35 B32:XFD32 G26 J26 B30:XFD30 A37:XFD1048576 B36:XFD36 B5:XFD5 B28:XFD28 J6 L6:XFD6 L7:XFD25 L26:XFD26" 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V31"/>
  <sheetViews>
    <sheetView zoomScaleNormal="100" workbookViewId="0">
      <pane xSplit="4" ySplit="5" topLeftCell="E6" activePane="bottomRight" state="frozen"/>
      <selection activeCell="A28" sqref="A28:A32"/>
      <selection pane="topRight" activeCell="A28" sqref="A28:A32"/>
      <selection pane="bottomLeft" activeCell="A28" sqref="A28:A32"/>
      <selection pane="bottomRight" activeCell="C6" sqref="C6:C25"/>
    </sheetView>
  </sheetViews>
  <sheetFormatPr defaultColWidth="9.21875" defaultRowHeight="11.4" x14ac:dyDescent="0.25"/>
  <cols>
    <col min="1" max="1" width="27.5546875" style="2" customWidth="1"/>
    <col min="2" max="2" width="12.109375" style="2" bestFit="1" customWidth="1"/>
    <col min="3" max="3" width="14" style="2" bestFit="1" customWidth="1"/>
    <col min="4" max="4" width="9.44140625" style="2" customWidth="1"/>
    <col min="5" max="5" width="12.109375" style="2" bestFit="1" customWidth="1"/>
    <col min="6" max="6" width="14" style="2" bestFit="1" customWidth="1"/>
    <col min="7" max="7" width="9.44140625" style="2" customWidth="1"/>
    <col min="8" max="8" width="12.109375" style="2" bestFit="1" customWidth="1"/>
    <col min="9" max="9" width="14" style="2" bestFit="1" customWidth="1"/>
    <col min="10" max="10" width="9.44140625" style="2" customWidth="1"/>
    <col min="11" max="11" width="12.109375" style="2" bestFit="1" customWidth="1"/>
    <col min="12" max="12" width="14" style="2" bestFit="1" customWidth="1"/>
    <col min="13" max="13" width="9.44140625" style="2" customWidth="1"/>
    <col min="14" max="14" width="12.109375" style="2" bestFit="1" customWidth="1"/>
    <col min="15" max="15" width="14" style="2" bestFit="1" customWidth="1"/>
    <col min="16" max="16" width="9.44140625" style="2" customWidth="1"/>
    <col min="17" max="17" width="12.109375" style="2" bestFit="1" customWidth="1"/>
    <col min="18" max="18" width="14" style="2" bestFit="1" customWidth="1"/>
    <col min="19" max="19" width="9.44140625" style="2" customWidth="1"/>
    <col min="20" max="20" width="12.109375" style="2" bestFit="1" customWidth="1"/>
    <col min="21" max="21" width="14" style="2" bestFit="1" customWidth="1"/>
    <col min="22" max="22" width="9.44140625" style="2" customWidth="1"/>
    <col min="23" max="16384" width="9.21875" style="2"/>
  </cols>
  <sheetData>
    <row r="1" spans="1:22" ht="13.8" x14ac:dyDescent="0.25">
      <c r="A1" s="23" t="str">
        <f>SUBSTITUTE(Ethnicity!A1,"Ethnicity","Age Group")</f>
        <v>Access to Primary Care by Prioritised Age Group (October 2024)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12" x14ac:dyDescent="0.25">
      <c r="A2" s="11" t="s">
        <v>35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</row>
    <row r="3" spans="1:22" ht="12" x14ac:dyDescent="0.25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13.35" customHeight="1" x14ac:dyDescent="0.25">
      <c r="B4" s="13" t="s">
        <v>0</v>
      </c>
      <c r="C4" s="14"/>
      <c r="D4" s="14"/>
      <c r="E4" s="13" t="s">
        <v>24</v>
      </c>
      <c r="F4" s="14"/>
      <c r="G4" s="14"/>
      <c r="H4" s="13" t="s">
        <v>25</v>
      </c>
      <c r="I4" s="14"/>
      <c r="J4" s="14"/>
      <c r="K4" s="13" t="s">
        <v>26</v>
      </c>
      <c r="L4" s="14"/>
      <c r="M4" s="14"/>
      <c r="N4" s="13" t="s">
        <v>27</v>
      </c>
      <c r="O4" s="14"/>
      <c r="P4" s="14"/>
      <c r="Q4" s="13" t="s">
        <v>28</v>
      </c>
      <c r="R4" s="14"/>
      <c r="S4" s="14"/>
      <c r="T4" s="13" t="s">
        <v>29</v>
      </c>
      <c r="U4" s="14"/>
      <c r="V4" s="14"/>
    </row>
    <row r="5" spans="1:22" ht="26.55" customHeight="1" x14ac:dyDescent="0.25">
      <c r="A5" s="15" t="s">
        <v>46</v>
      </c>
      <c r="B5" s="16" t="s">
        <v>22</v>
      </c>
      <c r="C5" s="16" t="s">
        <v>19</v>
      </c>
      <c r="D5" s="17" t="s">
        <v>2</v>
      </c>
      <c r="E5" s="16" t="s">
        <v>22</v>
      </c>
      <c r="F5" s="16" t="s">
        <v>19</v>
      </c>
      <c r="G5" s="17" t="s">
        <v>2</v>
      </c>
      <c r="H5" s="16" t="s">
        <v>22</v>
      </c>
      <c r="I5" s="16" t="s">
        <v>19</v>
      </c>
      <c r="J5" s="17" t="s">
        <v>2</v>
      </c>
      <c r="K5" s="16" t="s">
        <v>22</v>
      </c>
      <c r="L5" s="16" t="s">
        <v>19</v>
      </c>
      <c r="M5" s="17" t="s">
        <v>2</v>
      </c>
      <c r="N5" s="16" t="s">
        <v>22</v>
      </c>
      <c r="O5" s="16" t="s">
        <v>19</v>
      </c>
      <c r="P5" s="17" t="s">
        <v>2</v>
      </c>
      <c r="Q5" s="16" t="s">
        <v>22</v>
      </c>
      <c r="R5" s="16" t="s">
        <v>19</v>
      </c>
      <c r="S5" s="17" t="s">
        <v>2</v>
      </c>
      <c r="T5" s="16" t="s">
        <v>22</v>
      </c>
      <c r="U5" s="16" t="s">
        <v>19</v>
      </c>
      <c r="V5" s="17" t="s">
        <v>2</v>
      </c>
    </row>
    <row r="6" spans="1:22" ht="13.35" customHeight="1" x14ac:dyDescent="0.25">
      <c r="A6" s="12" t="s">
        <v>3</v>
      </c>
      <c r="B6" s="25">
        <v>483826</v>
      </c>
      <c r="C6" s="27">
        <v>503645.00000000006</v>
      </c>
      <c r="D6" s="21">
        <f>IF(B6=0,"",B6/C6)</f>
        <v>0.96064886973959818</v>
      </c>
      <c r="E6" s="25">
        <v>24240</v>
      </c>
      <c r="F6" s="28">
        <v>23605</v>
      </c>
      <c r="G6" s="21">
        <f>IF(E6=0,"",E6/F6)</f>
        <v>1.0269010802796017</v>
      </c>
      <c r="H6" s="25">
        <v>54058</v>
      </c>
      <c r="I6" s="28">
        <v>51915.000000000007</v>
      </c>
      <c r="J6" s="21">
        <f>IF(H6=0,"",H6/I6)</f>
        <v>1.0412790137725125</v>
      </c>
      <c r="K6" s="25">
        <v>58825</v>
      </c>
      <c r="L6" s="26">
        <v>68330</v>
      </c>
      <c r="M6" s="21">
        <f>IF(K6=0,"",K6/L6)</f>
        <v>0.86089565344650953</v>
      </c>
      <c r="N6" s="25">
        <v>160489</v>
      </c>
      <c r="O6" s="26">
        <v>173025.00000000006</v>
      </c>
      <c r="P6" s="21">
        <f>IF(N6=0,"",N6/O6)</f>
        <v>0.92754804219043463</v>
      </c>
      <c r="Q6" s="25">
        <v>116677</v>
      </c>
      <c r="R6" s="28">
        <v>117660.00000000001</v>
      </c>
      <c r="S6" s="21">
        <f>IF(Q6=0,"",Q6/R6)</f>
        <v>0.99164541900390946</v>
      </c>
      <c r="T6" s="25">
        <v>69537</v>
      </c>
      <c r="U6" s="28">
        <v>69110</v>
      </c>
      <c r="V6" s="21">
        <f>IF(T6=0,"",T6/U6)</f>
        <v>1.0061785559253364</v>
      </c>
    </row>
    <row r="7" spans="1:22" ht="13.35" customHeight="1" x14ac:dyDescent="0.25">
      <c r="A7" s="12" t="s">
        <v>4</v>
      </c>
      <c r="B7" s="25">
        <v>263646</v>
      </c>
      <c r="C7" s="27">
        <v>286375</v>
      </c>
      <c r="D7" s="21">
        <f t="shared" ref="D7:D26" si="0">IF(B7=0,"",B7/C7)</f>
        <v>0.92063203841117414</v>
      </c>
      <c r="E7" s="25">
        <v>16070</v>
      </c>
      <c r="F7" s="28">
        <v>16935</v>
      </c>
      <c r="G7" s="21">
        <f t="shared" ref="G7:G26" si="1">IF(E7=0,"",E7/F7)</f>
        <v>0.94892235016238557</v>
      </c>
      <c r="H7" s="25">
        <v>35397</v>
      </c>
      <c r="I7" s="28">
        <v>37585.000000000007</v>
      </c>
      <c r="J7" s="21">
        <f t="shared" ref="J7:J26" si="2">IF(H7=0,"",H7/I7)</f>
        <v>0.94178528668351713</v>
      </c>
      <c r="K7" s="25">
        <v>28538</v>
      </c>
      <c r="L7" s="26">
        <v>30990</v>
      </c>
      <c r="M7" s="21">
        <f t="shared" ref="M7:M26" si="3">IF(K7=0,"",K7/L7)</f>
        <v>0.92087770248467249</v>
      </c>
      <c r="N7" s="25">
        <v>64126</v>
      </c>
      <c r="O7" s="26">
        <v>71370</v>
      </c>
      <c r="P7" s="21">
        <f t="shared" ref="P7:P26" si="4">IF(N7=0,"",N7/O7)</f>
        <v>0.89850077063191813</v>
      </c>
      <c r="Q7" s="25">
        <v>63549</v>
      </c>
      <c r="R7" s="28">
        <v>69649.999999999985</v>
      </c>
      <c r="S7" s="21">
        <f t="shared" ref="S7:S26" si="5">IF(Q7=0,"",Q7/R7)</f>
        <v>0.91240488155061039</v>
      </c>
      <c r="T7" s="25">
        <v>55966</v>
      </c>
      <c r="U7" s="28">
        <v>59845.000000000007</v>
      </c>
      <c r="V7" s="21">
        <f t="shared" ref="V7:V26" si="6">IF(T7=0,"",T7/U7)</f>
        <v>0.93518255493357827</v>
      </c>
    </row>
    <row r="8" spans="1:22" ht="13.35" customHeight="1" x14ac:dyDescent="0.25">
      <c r="A8" s="12" t="s">
        <v>5</v>
      </c>
      <c r="B8" s="25">
        <v>601801</v>
      </c>
      <c r="C8" s="27">
        <v>617060</v>
      </c>
      <c r="D8" s="21">
        <f t="shared" si="0"/>
        <v>0.97527144848150904</v>
      </c>
      <c r="E8" s="25">
        <v>33966</v>
      </c>
      <c r="F8" s="28">
        <v>34225</v>
      </c>
      <c r="G8" s="21">
        <f t="shared" si="1"/>
        <v>0.9924324324324324</v>
      </c>
      <c r="H8" s="25">
        <v>72243</v>
      </c>
      <c r="I8" s="28">
        <v>71130</v>
      </c>
      <c r="J8" s="21">
        <f t="shared" si="2"/>
        <v>1.0156474061577394</v>
      </c>
      <c r="K8" s="25">
        <v>74917</v>
      </c>
      <c r="L8" s="26">
        <v>78830</v>
      </c>
      <c r="M8" s="21">
        <f t="shared" si="3"/>
        <v>0.95036153748572882</v>
      </c>
      <c r="N8" s="25">
        <v>166586</v>
      </c>
      <c r="O8" s="26">
        <v>176980.00000000003</v>
      </c>
      <c r="P8" s="21">
        <f t="shared" si="4"/>
        <v>0.94127020002260131</v>
      </c>
      <c r="Q8" s="25">
        <v>148199</v>
      </c>
      <c r="R8" s="28">
        <v>151179.99999999997</v>
      </c>
      <c r="S8" s="21">
        <f t="shared" si="5"/>
        <v>0.98028178330467008</v>
      </c>
      <c r="T8" s="25">
        <v>105890</v>
      </c>
      <c r="U8" s="28">
        <v>104715</v>
      </c>
      <c r="V8" s="21">
        <f t="shared" si="6"/>
        <v>1.0112209330086426</v>
      </c>
    </row>
    <row r="9" spans="1:22" ht="13.35" customHeight="1" x14ac:dyDescent="0.25">
      <c r="A9" s="12" t="s">
        <v>38</v>
      </c>
      <c r="B9" s="25">
        <v>309432</v>
      </c>
      <c r="C9" s="27">
        <v>331125</v>
      </c>
      <c r="D9" s="21">
        <f t="shared" si="0"/>
        <v>0.93448697621744059</v>
      </c>
      <c r="E9" s="25">
        <v>14594</v>
      </c>
      <c r="F9" s="28">
        <v>15220.000000000002</v>
      </c>
      <c r="G9" s="21">
        <f t="shared" si="1"/>
        <v>0.95886990801576866</v>
      </c>
      <c r="H9" s="25">
        <v>35281</v>
      </c>
      <c r="I9" s="28">
        <v>34825</v>
      </c>
      <c r="J9" s="21">
        <f t="shared" si="2"/>
        <v>1.0130940416367551</v>
      </c>
      <c r="K9" s="25">
        <v>42544</v>
      </c>
      <c r="L9" s="26">
        <v>52854.999999999993</v>
      </c>
      <c r="M9" s="21">
        <f t="shared" si="3"/>
        <v>0.80491911834263563</v>
      </c>
      <c r="N9" s="25">
        <v>92122</v>
      </c>
      <c r="O9" s="26">
        <v>99629.999999999985</v>
      </c>
      <c r="P9" s="21">
        <f t="shared" si="4"/>
        <v>0.92464117233764942</v>
      </c>
      <c r="Q9" s="25">
        <v>77667</v>
      </c>
      <c r="R9" s="28">
        <v>80735.000000000015</v>
      </c>
      <c r="S9" s="21">
        <f t="shared" si="5"/>
        <v>0.9619991329658758</v>
      </c>
      <c r="T9" s="25">
        <v>47224</v>
      </c>
      <c r="U9" s="28">
        <v>47860</v>
      </c>
      <c r="V9" s="21">
        <f t="shared" si="6"/>
        <v>0.98671124111993314</v>
      </c>
    </row>
    <row r="10" spans="1:22" ht="13.35" customHeight="1" x14ac:dyDescent="0.25">
      <c r="A10" s="12" t="s">
        <v>6</v>
      </c>
      <c r="B10" s="25">
        <v>615059</v>
      </c>
      <c r="C10" s="27">
        <v>645275</v>
      </c>
      <c r="D10" s="21">
        <f t="shared" si="0"/>
        <v>0.95317345317887725</v>
      </c>
      <c r="E10" s="25">
        <v>43748</v>
      </c>
      <c r="F10" s="28">
        <v>44295</v>
      </c>
      <c r="G10" s="21">
        <f t="shared" si="1"/>
        <v>0.98765097640817245</v>
      </c>
      <c r="H10" s="25">
        <v>90586</v>
      </c>
      <c r="I10" s="28">
        <v>96694.999999999985</v>
      </c>
      <c r="J10" s="21">
        <f t="shared" si="2"/>
        <v>0.93682196597549006</v>
      </c>
      <c r="K10" s="25">
        <v>79179</v>
      </c>
      <c r="L10" s="26">
        <v>87194.999999999985</v>
      </c>
      <c r="M10" s="21">
        <f t="shared" si="3"/>
        <v>0.90806812317220043</v>
      </c>
      <c r="N10" s="25">
        <v>186887</v>
      </c>
      <c r="O10" s="26">
        <v>192739.99999999997</v>
      </c>
      <c r="P10" s="21">
        <f t="shared" si="4"/>
        <v>0.96963266576735518</v>
      </c>
      <c r="Q10" s="25">
        <v>137438</v>
      </c>
      <c r="R10" s="28">
        <v>145770.00000000006</v>
      </c>
      <c r="S10" s="21">
        <f t="shared" si="5"/>
        <v>0.94284146257803347</v>
      </c>
      <c r="T10" s="25">
        <v>77221</v>
      </c>
      <c r="U10" s="28">
        <v>78580</v>
      </c>
      <c r="V10" s="21">
        <f t="shared" si="6"/>
        <v>0.98270552303385084</v>
      </c>
    </row>
    <row r="11" spans="1:22" ht="13.35" customHeight="1" x14ac:dyDescent="0.25">
      <c r="A11" s="12" t="s">
        <v>42</v>
      </c>
      <c r="B11" s="25">
        <v>171586</v>
      </c>
      <c r="C11" s="27">
        <v>186885.00000000003</v>
      </c>
      <c r="D11" s="21">
        <f t="shared" si="0"/>
        <v>0.91813682210985348</v>
      </c>
      <c r="E11" s="25">
        <v>9957</v>
      </c>
      <c r="F11" s="28">
        <v>10935.000000000002</v>
      </c>
      <c r="G11" s="21">
        <f t="shared" si="1"/>
        <v>0.91056241426611784</v>
      </c>
      <c r="H11" s="25">
        <v>23465</v>
      </c>
      <c r="I11" s="28">
        <v>25065.000000000004</v>
      </c>
      <c r="J11" s="21">
        <f t="shared" si="2"/>
        <v>0.93616596848194678</v>
      </c>
      <c r="K11" s="25">
        <v>19851</v>
      </c>
      <c r="L11" s="26">
        <v>21285</v>
      </c>
      <c r="M11" s="21">
        <f t="shared" si="3"/>
        <v>0.93262861169837918</v>
      </c>
      <c r="N11" s="25">
        <v>39961</v>
      </c>
      <c r="O11" s="26">
        <v>46125.000000000007</v>
      </c>
      <c r="P11" s="21">
        <f t="shared" si="4"/>
        <v>0.86636314363143618</v>
      </c>
      <c r="Q11" s="25">
        <v>43129</v>
      </c>
      <c r="R11" s="28">
        <v>46815.000000000007</v>
      </c>
      <c r="S11" s="21">
        <f t="shared" si="5"/>
        <v>0.9212645519598418</v>
      </c>
      <c r="T11" s="25">
        <v>35223</v>
      </c>
      <c r="U11" s="28">
        <v>36660</v>
      </c>
      <c r="V11" s="21">
        <f t="shared" si="6"/>
        <v>0.9608019639934533</v>
      </c>
    </row>
    <row r="12" spans="1:22" ht="13.35" customHeight="1" x14ac:dyDescent="0.25">
      <c r="A12" s="12" t="s">
        <v>7</v>
      </c>
      <c r="B12" s="25">
        <v>154712</v>
      </c>
      <c r="C12" s="27">
        <v>164660</v>
      </c>
      <c r="D12" s="21">
        <f t="shared" si="0"/>
        <v>0.93958459856674359</v>
      </c>
      <c r="E12" s="25">
        <v>9649</v>
      </c>
      <c r="F12" s="28">
        <v>10075</v>
      </c>
      <c r="G12" s="21">
        <f t="shared" si="1"/>
        <v>0.9577171215880893</v>
      </c>
      <c r="H12" s="25">
        <v>20308</v>
      </c>
      <c r="I12" s="28">
        <v>20975.000000000004</v>
      </c>
      <c r="J12" s="21">
        <f t="shared" si="2"/>
        <v>0.96820023837902247</v>
      </c>
      <c r="K12" s="25">
        <v>17440</v>
      </c>
      <c r="L12" s="26">
        <v>19154.999999999996</v>
      </c>
      <c r="M12" s="21">
        <f t="shared" si="3"/>
        <v>0.91046724092926146</v>
      </c>
      <c r="N12" s="25">
        <v>44608</v>
      </c>
      <c r="O12" s="26">
        <v>49059.999999999993</v>
      </c>
      <c r="P12" s="21">
        <f t="shared" si="4"/>
        <v>0.90925397472482683</v>
      </c>
      <c r="Q12" s="25">
        <v>38084</v>
      </c>
      <c r="R12" s="28">
        <v>40344.999999999993</v>
      </c>
      <c r="S12" s="21">
        <f t="shared" si="5"/>
        <v>0.94395835915231152</v>
      </c>
      <c r="T12" s="25">
        <v>24623</v>
      </c>
      <c r="U12" s="28">
        <v>25050</v>
      </c>
      <c r="V12" s="21">
        <f t="shared" si="6"/>
        <v>0.98295409181636728</v>
      </c>
    </row>
    <row r="13" spans="1:22" ht="13.35" customHeight="1" x14ac:dyDescent="0.25">
      <c r="A13" s="12" t="s">
        <v>8</v>
      </c>
      <c r="B13" s="25">
        <v>111468</v>
      </c>
      <c r="C13" s="27">
        <v>122170</v>
      </c>
      <c r="D13" s="21">
        <f t="shared" si="0"/>
        <v>0.91240075304903001</v>
      </c>
      <c r="E13" s="25">
        <v>7200</v>
      </c>
      <c r="F13" s="28">
        <v>7724.9999999999991</v>
      </c>
      <c r="G13" s="21">
        <f t="shared" si="1"/>
        <v>0.93203883495145645</v>
      </c>
      <c r="H13" s="25">
        <v>15675</v>
      </c>
      <c r="I13" s="28">
        <v>16829.999999999996</v>
      </c>
      <c r="J13" s="21">
        <f t="shared" si="2"/>
        <v>0.93137254901960809</v>
      </c>
      <c r="K13" s="25">
        <v>12766</v>
      </c>
      <c r="L13" s="26">
        <v>14400</v>
      </c>
      <c r="M13" s="21">
        <f t="shared" si="3"/>
        <v>0.8865277777777778</v>
      </c>
      <c r="N13" s="25">
        <v>27404</v>
      </c>
      <c r="O13" s="26">
        <v>31150.000000000004</v>
      </c>
      <c r="P13" s="21">
        <f t="shared" si="4"/>
        <v>0.87974317817014436</v>
      </c>
      <c r="Q13" s="25">
        <v>27859</v>
      </c>
      <c r="R13" s="28">
        <v>30215.000000000004</v>
      </c>
      <c r="S13" s="21">
        <f t="shared" si="5"/>
        <v>0.92202548403111029</v>
      </c>
      <c r="T13" s="25">
        <v>20564</v>
      </c>
      <c r="U13" s="28">
        <v>21849.999999999996</v>
      </c>
      <c r="V13" s="21">
        <f t="shared" si="6"/>
        <v>0.94114416475972551</v>
      </c>
    </row>
    <row r="14" spans="1:22" ht="13.35" customHeight="1" x14ac:dyDescent="0.25">
      <c r="A14" s="12" t="s">
        <v>39</v>
      </c>
      <c r="B14" s="25">
        <v>180201</v>
      </c>
      <c r="C14" s="27">
        <v>196165</v>
      </c>
      <c r="D14" s="21">
        <f t="shared" si="0"/>
        <v>0.91861952947773562</v>
      </c>
      <c r="E14" s="25">
        <v>11041</v>
      </c>
      <c r="F14" s="28">
        <v>11660</v>
      </c>
      <c r="G14" s="21">
        <f t="shared" si="1"/>
        <v>0.94691252144082327</v>
      </c>
      <c r="H14" s="25">
        <v>23878</v>
      </c>
      <c r="I14" s="28">
        <v>25300</v>
      </c>
      <c r="J14" s="21">
        <f t="shared" si="2"/>
        <v>0.943794466403162</v>
      </c>
      <c r="K14" s="25">
        <v>21509</v>
      </c>
      <c r="L14" s="26">
        <v>25454.999999999996</v>
      </c>
      <c r="M14" s="21">
        <f t="shared" si="3"/>
        <v>0.84498133961893551</v>
      </c>
      <c r="N14" s="25">
        <v>43472</v>
      </c>
      <c r="O14" s="26">
        <v>49014.999999999993</v>
      </c>
      <c r="P14" s="21">
        <f t="shared" si="4"/>
        <v>0.88691216974395604</v>
      </c>
      <c r="Q14" s="25">
        <v>43599</v>
      </c>
      <c r="R14" s="28">
        <v>46669.999999999993</v>
      </c>
      <c r="S14" s="21">
        <f t="shared" si="5"/>
        <v>0.93419755731733467</v>
      </c>
      <c r="T14" s="25">
        <v>36702</v>
      </c>
      <c r="U14" s="28">
        <v>38065.000000000007</v>
      </c>
      <c r="V14" s="21">
        <f t="shared" si="6"/>
        <v>0.96419282805727025</v>
      </c>
    </row>
    <row r="15" spans="1:22" ht="13.35" customHeight="1" x14ac:dyDescent="0.25">
      <c r="A15" s="12" t="s">
        <v>9</v>
      </c>
      <c r="B15" s="25">
        <v>158833</v>
      </c>
      <c r="C15" s="27">
        <v>169525</v>
      </c>
      <c r="D15" s="21">
        <f t="shared" si="0"/>
        <v>0.93692965639286241</v>
      </c>
      <c r="E15" s="25">
        <v>7314</v>
      </c>
      <c r="F15" s="28">
        <v>7835</v>
      </c>
      <c r="G15" s="21">
        <f t="shared" si="1"/>
        <v>0.93350350989151243</v>
      </c>
      <c r="H15" s="25">
        <v>18686</v>
      </c>
      <c r="I15" s="28">
        <v>18695</v>
      </c>
      <c r="J15" s="21">
        <f t="shared" si="2"/>
        <v>0.99951858785771597</v>
      </c>
      <c r="K15" s="25">
        <v>15922</v>
      </c>
      <c r="L15" s="26">
        <v>17344.999999999996</v>
      </c>
      <c r="M15" s="21">
        <f t="shared" si="3"/>
        <v>0.91795906601326049</v>
      </c>
      <c r="N15" s="25">
        <v>34694</v>
      </c>
      <c r="O15" s="26">
        <v>39620.000000000007</v>
      </c>
      <c r="P15" s="21">
        <f t="shared" si="4"/>
        <v>0.87566885411408368</v>
      </c>
      <c r="Q15" s="25">
        <v>43818</v>
      </c>
      <c r="R15" s="28">
        <v>46265</v>
      </c>
      <c r="S15" s="21">
        <f t="shared" si="5"/>
        <v>0.94710904571490329</v>
      </c>
      <c r="T15" s="25">
        <v>38399</v>
      </c>
      <c r="U15" s="28">
        <v>39765</v>
      </c>
      <c r="V15" s="21">
        <f t="shared" si="6"/>
        <v>0.96564818307556899</v>
      </c>
    </row>
    <row r="16" spans="1:22" ht="13.35" customHeight="1" x14ac:dyDescent="0.25">
      <c r="A16" s="12" t="s">
        <v>10</v>
      </c>
      <c r="B16" s="25">
        <v>195050</v>
      </c>
      <c r="C16" s="27">
        <v>208270</v>
      </c>
      <c r="D16" s="21">
        <f t="shared" si="0"/>
        <v>0.93652470350986705</v>
      </c>
      <c r="E16" s="25">
        <v>11695</v>
      </c>
      <c r="F16" s="28">
        <v>12319.999999999998</v>
      </c>
      <c r="G16" s="21">
        <f t="shared" si="1"/>
        <v>0.94926948051948068</v>
      </c>
      <c r="H16" s="25">
        <v>26309</v>
      </c>
      <c r="I16" s="28">
        <v>28075.000000000004</v>
      </c>
      <c r="J16" s="21">
        <f t="shared" si="2"/>
        <v>0.93709706144256444</v>
      </c>
      <c r="K16" s="25">
        <v>20609</v>
      </c>
      <c r="L16" s="26">
        <v>21560.000000000004</v>
      </c>
      <c r="M16" s="21">
        <f t="shared" si="3"/>
        <v>0.95589053803339497</v>
      </c>
      <c r="N16" s="25">
        <v>42380</v>
      </c>
      <c r="O16" s="26">
        <v>46800</v>
      </c>
      <c r="P16" s="21">
        <f t="shared" si="4"/>
        <v>0.90555555555555556</v>
      </c>
      <c r="Q16" s="25">
        <v>49751</v>
      </c>
      <c r="R16" s="28">
        <v>54040.000000000007</v>
      </c>
      <c r="S16" s="21">
        <f t="shared" si="5"/>
        <v>0.92063286454478155</v>
      </c>
      <c r="T16" s="25">
        <v>44306</v>
      </c>
      <c r="U16" s="28">
        <v>45475</v>
      </c>
      <c r="V16" s="21">
        <f t="shared" si="6"/>
        <v>0.97429356789444754</v>
      </c>
    </row>
    <row r="17" spans="1:22" ht="13.35" customHeight="1" x14ac:dyDescent="0.25">
      <c r="A17" s="12" t="s">
        <v>11</v>
      </c>
      <c r="B17" s="25">
        <v>61630</v>
      </c>
      <c r="C17" s="27">
        <v>63950</v>
      </c>
      <c r="D17" s="21">
        <f t="shared" si="0"/>
        <v>0.96372165754495698</v>
      </c>
      <c r="E17" s="25">
        <v>3077</v>
      </c>
      <c r="F17" s="28">
        <v>3222.5</v>
      </c>
      <c r="G17" s="21">
        <f t="shared" si="1"/>
        <v>0.95484871993793641</v>
      </c>
      <c r="H17" s="25">
        <v>7508</v>
      </c>
      <c r="I17" s="28">
        <v>7420</v>
      </c>
      <c r="J17" s="21">
        <f t="shared" si="2"/>
        <v>1.0118598382749326</v>
      </c>
      <c r="K17" s="25">
        <v>6244</v>
      </c>
      <c r="L17" s="26">
        <v>6289.9999999999991</v>
      </c>
      <c r="M17" s="21">
        <f t="shared" si="3"/>
        <v>0.99268680445151047</v>
      </c>
      <c r="N17" s="25">
        <v>14423</v>
      </c>
      <c r="O17" s="26">
        <v>15744.999999999998</v>
      </c>
      <c r="P17" s="21">
        <f t="shared" si="4"/>
        <v>0.91603683709114014</v>
      </c>
      <c r="Q17" s="25">
        <v>16094</v>
      </c>
      <c r="R17" s="28">
        <v>16505</v>
      </c>
      <c r="S17" s="21">
        <f t="shared" si="5"/>
        <v>0.97509845501363224</v>
      </c>
      <c r="T17" s="25">
        <v>14284</v>
      </c>
      <c r="U17" s="28">
        <v>14767.5</v>
      </c>
      <c r="V17" s="21">
        <f t="shared" si="6"/>
        <v>0.9672591840189606</v>
      </c>
    </row>
    <row r="18" spans="1:22" ht="13.35" customHeight="1" x14ac:dyDescent="0.25">
      <c r="A18" s="12" t="s">
        <v>12</v>
      </c>
      <c r="B18" s="25">
        <v>343572</v>
      </c>
      <c r="C18" s="27">
        <v>369510</v>
      </c>
      <c r="D18" s="21">
        <f t="shared" si="0"/>
        <v>0.92980433547129981</v>
      </c>
      <c r="E18" s="25">
        <v>17156</v>
      </c>
      <c r="F18" s="28">
        <v>18235</v>
      </c>
      <c r="G18" s="21">
        <f t="shared" si="1"/>
        <v>0.94082807787222378</v>
      </c>
      <c r="H18" s="25">
        <v>40067</v>
      </c>
      <c r="I18" s="28">
        <v>40880.000000000007</v>
      </c>
      <c r="J18" s="21">
        <f t="shared" si="2"/>
        <v>0.98011252446183939</v>
      </c>
      <c r="K18" s="25">
        <v>46556</v>
      </c>
      <c r="L18" s="26">
        <v>51339.999999999993</v>
      </c>
      <c r="M18" s="21">
        <f t="shared" si="3"/>
        <v>0.90681729645500597</v>
      </c>
      <c r="N18" s="25">
        <v>90520</v>
      </c>
      <c r="O18" s="26">
        <v>102010</v>
      </c>
      <c r="P18" s="21">
        <f t="shared" si="4"/>
        <v>0.88736398392314475</v>
      </c>
      <c r="Q18" s="25">
        <v>84909</v>
      </c>
      <c r="R18" s="28">
        <v>89330.000000000015</v>
      </c>
      <c r="S18" s="21">
        <f t="shared" si="5"/>
        <v>0.9505093473637074</v>
      </c>
      <c r="T18" s="25">
        <v>64364</v>
      </c>
      <c r="U18" s="28">
        <v>67715.000000000015</v>
      </c>
      <c r="V18" s="21">
        <f t="shared" si="6"/>
        <v>0.95051318024071452</v>
      </c>
    </row>
    <row r="19" spans="1:22" ht="13.35" customHeight="1" x14ac:dyDescent="0.25">
      <c r="A19" s="12" t="s">
        <v>43</v>
      </c>
      <c r="B19" s="25">
        <v>49574</v>
      </c>
      <c r="C19" s="27">
        <v>53727.5</v>
      </c>
      <c r="D19" s="21">
        <f t="shared" si="0"/>
        <v>0.92269322041784929</v>
      </c>
      <c r="E19" s="25">
        <v>3399</v>
      </c>
      <c r="F19" s="28">
        <v>3660</v>
      </c>
      <c r="G19" s="21">
        <f t="shared" si="1"/>
        <v>0.92868852459016393</v>
      </c>
      <c r="H19" s="25">
        <v>7275</v>
      </c>
      <c r="I19" s="28">
        <v>7927.4999999999991</v>
      </c>
      <c r="J19" s="21">
        <f t="shared" si="2"/>
        <v>0.91769157994323569</v>
      </c>
      <c r="K19" s="25">
        <v>6217</v>
      </c>
      <c r="L19" s="26">
        <v>6520</v>
      </c>
      <c r="M19" s="21">
        <f t="shared" si="3"/>
        <v>0.95352760736196318</v>
      </c>
      <c r="N19" s="25">
        <v>12142</v>
      </c>
      <c r="O19" s="26">
        <v>13450</v>
      </c>
      <c r="P19" s="21">
        <f t="shared" si="4"/>
        <v>0.9027509293680297</v>
      </c>
      <c r="Q19" s="25">
        <v>11739</v>
      </c>
      <c r="R19" s="28">
        <v>12917.499999999998</v>
      </c>
      <c r="S19" s="21">
        <f t="shared" si="5"/>
        <v>0.90876717631120585</v>
      </c>
      <c r="T19" s="25">
        <v>8802</v>
      </c>
      <c r="U19" s="28">
        <v>9252.5</v>
      </c>
      <c r="V19" s="21">
        <f t="shared" si="6"/>
        <v>0.95131045663334235</v>
      </c>
    </row>
    <row r="20" spans="1:22" ht="13.35" customHeight="1" x14ac:dyDescent="0.25">
      <c r="A20" s="12" t="s">
        <v>13</v>
      </c>
      <c r="B20" s="25">
        <v>123641</v>
      </c>
      <c r="C20" s="27">
        <v>130300</v>
      </c>
      <c r="D20" s="21">
        <f t="shared" si="0"/>
        <v>0.94889485801995399</v>
      </c>
      <c r="E20" s="25">
        <v>7278</v>
      </c>
      <c r="F20" s="28">
        <v>7760.0000000000009</v>
      </c>
      <c r="G20" s="21">
        <f t="shared" si="1"/>
        <v>0.93788659793814422</v>
      </c>
      <c r="H20" s="25">
        <v>17052</v>
      </c>
      <c r="I20" s="28">
        <v>17764.999999999996</v>
      </c>
      <c r="J20" s="21">
        <f t="shared" si="2"/>
        <v>0.95986490289895887</v>
      </c>
      <c r="K20" s="25">
        <v>13645</v>
      </c>
      <c r="L20" s="26">
        <v>14815.000000000004</v>
      </c>
      <c r="M20" s="21">
        <f t="shared" si="3"/>
        <v>0.92102598717516004</v>
      </c>
      <c r="N20" s="25">
        <v>29481</v>
      </c>
      <c r="O20" s="26">
        <v>31825</v>
      </c>
      <c r="P20" s="21">
        <f t="shared" si="4"/>
        <v>0.92634721131186171</v>
      </c>
      <c r="Q20" s="25">
        <v>31201</v>
      </c>
      <c r="R20" s="28">
        <v>32800</v>
      </c>
      <c r="S20" s="21">
        <f t="shared" si="5"/>
        <v>0.95125000000000004</v>
      </c>
      <c r="T20" s="25">
        <v>24984</v>
      </c>
      <c r="U20" s="28">
        <v>25335</v>
      </c>
      <c r="V20" s="21">
        <f t="shared" si="6"/>
        <v>0.98614564831261098</v>
      </c>
    </row>
    <row r="21" spans="1:22" ht="13.35" customHeight="1" x14ac:dyDescent="0.25">
      <c r="A21" s="12" t="s">
        <v>14</v>
      </c>
      <c r="B21" s="25">
        <v>440507</v>
      </c>
      <c r="C21" s="27">
        <v>474500.00000000012</v>
      </c>
      <c r="D21" s="21">
        <f t="shared" si="0"/>
        <v>0.92836037934668048</v>
      </c>
      <c r="E21" s="25">
        <v>28628</v>
      </c>
      <c r="F21" s="28">
        <v>29805</v>
      </c>
      <c r="G21" s="21">
        <f t="shared" si="1"/>
        <v>0.9605099815467204</v>
      </c>
      <c r="H21" s="25">
        <v>60635</v>
      </c>
      <c r="I21" s="28">
        <v>63820</v>
      </c>
      <c r="J21" s="21">
        <f t="shared" si="2"/>
        <v>0.95009401441554375</v>
      </c>
      <c r="K21" s="25">
        <v>52892</v>
      </c>
      <c r="L21" s="26">
        <v>60149.999999999985</v>
      </c>
      <c r="M21" s="21">
        <f t="shared" si="3"/>
        <v>0.87933499584372421</v>
      </c>
      <c r="N21" s="25">
        <v>116265</v>
      </c>
      <c r="O21" s="26">
        <v>126600.00000000001</v>
      </c>
      <c r="P21" s="21">
        <f t="shared" si="4"/>
        <v>0.91836492890995247</v>
      </c>
      <c r="Q21" s="25">
        <v>102708</v>
      </c>
      <c r="R21" s="28">
        <v>110670.00000000004</v>
      </c>
      <c r="S21" s="21">
        <f t="shared" si="5"/>
        <v>0.9280563838438598</v>
      </c>
      <c r="T21" s="25">
        <v>79379</v>
      </c>
      <c r="U21" s="28">
        <v>83455.000000000029</v>
      </c>
      <c r="V21" s="21">
        <f t="shared" si="6"/>
        <v>0.95115930741117938</v>
      </c>
    </row>
    <row r="22" spans="1:22" ht="13.35" customHeight="1" x14ac:dyDescent="0.25">
      <c r="A22" s="12" t="s">
        <v>15</v>
      </c>
      <c r="B22" s="25">
        <v>49496</v>
      </c>
      <c r="C22" s="27">
        <v>51727.5</v>
      </c>
      <c r="D22" s="21">
        <f t="shared" si="0"/>
        <v>0.95686047073606884</v>
      </c>
      <c r="E22" s="25">
        <v>2719</v>
      </c>
      <c r="F22" s="28">
        <v>2855</v>
      </c>
      <c r="G22" s="21">
        <f t="shared" si="1"/>
        <v>0.95236427320490369</v>
      </c>
      <c r="H22" s="25">
        <v>6130</v>
      </c>
      <c r="I22" s="28">
        <v>6240.0000000000009</v>
      </c>
      <c r="J22" s="21">
        <f t="shared" si="2"/>
        <v>0.98237179487179471</v>
      </c>
      <c r="K22" s="25">
        <v>5065</v>
      </c>
      <c r="L22" s="26">
        <v>5145.0000000000018</v>
      </c>
      <c r="M22" s="21">
        <f t="shared" si="3"/>
        <v>0.98445092322643313</v>
      </c>
      <c r="N22" s="25">
        <v>10544</v>
      </c>
      <c r="O22" s="26">
        <v>11330.000000000002</v>
      </c>
      <c r="P22" s="21">
        <f t="shared" si="4"/>
        <v>0.93062665489849938</v>
      </c>
      <c r="Q22" s="25">
        <v>12940</v>
      </c>
      <c r="R22" s="28">
        <v>13540</v>
      </c>
      <c r="S22" s="21">
        <f t="shared" si="5"/>
        <v>0.95568685376661744</v>
      </c>
      <c r="T22" s="25">
        <v>12098</v>
      </c>
      <c r="U22" s="28">
        <v>12617.5</v>
      </c>
      <c r="V22" s="21">
        <f t="shared" si="6"/>
        <v>0.95882702595601343</v>
      </c>
    </row>
    <row r="23" spans="1:22" ht="13.35" customHeight="1" x14ac:dyDescent="0.25">
      <c r="A23" s="12" t="s">
        <v>44</v>
      </c>
      <c r="B23" s="25">
        <v>645330</v>
      </c>
      <c r="C23" s="27">
        <v>665245</v>
      </c>
      <c r="D23" s="21">
        <f t="shared" si="0"/>
        <v>0.97006366075656336</v>
      </c>
      <c r="E23" s="25">
        <v>38429</v>
      </c>
      <c r="F23" s="28">
        <v>38890</v>
      </c>
      <c r="G23" s="21">
        <f t="shared" si="1"/>
        <v>0.9881460529699152</v>
      </c>
      <c r="H23" s="25">
        <v>86109</v>
      </c>
      <c r="I23" s="28">
        <v>85640</v>
      </c>
      <c r="J23" s="21">
        <f t="shared" si="2"/>
        <v>1.0054764128911724</v>
      </c>
      <c r="K23" s="25">
        <v>72734</v>
      </c>
      <c r="L23" s="26">
        <v>79559.999999999985</v>
      </c>
      <c r="M23" s="21">
        <f t="shared" si="3"/>
        <v>0.91420311714429381</v>
      </c>
      <c r="N23" s="25">
        <v>187935</v>
      </c>
      <c r="O23" s="26">
        <v>195565</v>
      </c>
      <c r="P23" s="21">
        <f t="shared" si="4"/>
        <v>0.96098483880039887</v>
      </c>
      <c r="Q23" s="25">
        <v>158764</v>
      </c>
      <c r="R23" s="28">
        <v>163700</v>
      </c>
      <c r="S23" s="21">
        <f t="shared" si="5"/>
        <v>0.96984728161270617</v>
      </c>
      <c r="T23" s="25">
        <v>101359</v>
      </c>
      <c r="U23" s="28">
        <v>101890</v>
      </c>
      <c r="V23" s="21">
        <f t="shared" si="6"/>
        <v>0.99478849739915598</v>
      </c>
    </row>
    <row r="24" spans="1:22" ht="13.35" customHeight="1" x14ac:dyDescent="0.25">
      <c r="A24" s="12" t="s">
        <v>16</v>
      </c>
      <c r="B24" s="25">
        <v>32866</v>
      </c>
      <c r="C24" s="27">
        <v>32987.5</v>
      </c>
      <c r="D24" s="21">
        <f t="shared" si="0"/>
        <v>0.99631678666161427</v>
      </c>
      <c r="E24" s="25">
        <v>1567</v>
      </c>
      <c r="F24" s="28">
        <v>1592.5000000000002</v>
      </c>
      <c r="G24" s="21">
        <f t="shared" si="1"/>
        <v>0.98398744113029812</v>
      </c>
      <c r="H24" s="25">
        <v>3604</v>
      </c>
      <c r="I24" s="28">
        <v>3610</v>
      </c>
      <c r="J24" s="21">
        <f t="shared" si="2"/>
        <v>0.99833795013850413</v>
      </c>
      <c r="K24" s="25">
        <v>3002</v>
      </c>
      <c r="L24" s="26">
        <v>3070</v>
      </c>
      <c r="M24" s="21">
        <f t="shared" si="3"/>
        <v>0.97785016286644955</v>
      </c>
      <c r="N24" s="25">
        <v>7105</v>
      </c>
      <c r="O24" s="26">
        <v>7185.0000000000009</v>
      </c>
      <c r="P24" s="21">
        <f t="shared" si="4"/>
        <v>0.98886569241475286</v>
      </c>
      <c r="Q24" s="25">
        <v>9755</v>
      </c>
      <c r="R24" s="28">
        <v>9410</v>
      </c>
      <c r="S24" s="21">
        <f t="shared" si="5"/>
        <v>1.0366631243358129</v>
      </c>
      <c r="T24" s="25">
        <v>7833</v>
      </c>
      <c r="U24" s="28">
        <v>8120</v>
      </c>
      <c r="V24" s="21">
        <f t="shared" si="6"/>
        <v>0.96465517241379306</v>
      </c>
    </row>
    <row r="25" spans="1:22" ht="13.35" customHeight="1" x14ac:dyDescent="0.25">
      <c r="A25" s="12" t="s">
        <v>17</v>
      </c>
      <c r="B25" s="25">
        <v>66801</v>
      </c>
      <c r="C25" s="27">
        <v>70730</v>
      </c>
      <c r="D25" s="21">
        <f t="shared" si="0"/>
        <v>0.9444507281210236</v>
      </c>
      <c r="E25" s="25">
        <v>4078</v>
      </c>
      <c r="F25" s="28">
        <v>4280</v>
      </c>
      <c r="G25" s="21">
        <f t="shared" si="1"/>
        <v>0.952803738317757</v>
      </c>
      <c r="H25" s="25">
        <v>8739</v>
      </c>
      <c r="I25" s="28">
        <v>9154.9999999999982</v>
      </c>
      <c r="J25" s="21">
        <f t="shared" si="2"/>
        <v>0.95456034953577296</v>
      </c>
      <c r="K25" s="25">
        <v>7351</v>
      </c>
      <c r="L25" s="26">
        <v>7895</v>
      </c>
      <c r="M25" s="21">
        <f t="shared" si="3"/>
        <v>0.93109563014566177</v>
      </c>
      <c r="N25" s="25">
        <v>15010</v>
      </c>
      <c r="O25" s="26">
        <v>16350.000000000002</v>
      </c>
      <c r="P25" s="21">
        <f t="shared" si="4"/>
        <v>0.91804281345565741</v>
      </c>
      <c r="Q25" s="25">
        <v>16708</v>
      </c>
      <c r="R25" s="28">
        <v>17774.999999999996</v>
      </c>
      <c r="S25" s="21">
        <f t="shared" si="5"/>
        <v>0.93997187060478216</v>
      </c>
      <c r="T25" s="25">
        <v>14915</v>
      </c>
      <c r="U25" s="28">
        <v>15275</v>
      </c>
      <c r="V25" s="21">
        <f t="shared" si="6"/>
        <v>0.97643207855973813</v>
      </c>
    </row>
    <row r="26" spans="1:22" ht="13.35" customHeight="1" x14ac:dyDescent="0.25">
      <c r="A26" s="18" t="s">
        <v>18</v>
      </c>
      <c r="B26" s="19">
        <f>SUM(B6:B25)</f>
        <v>5059031</v>
      </c>
      <c r="C26" s="19">
        <f>SUM(C6:C25)</f>
        <v>5343832.5</v>
      </c>
      <c r="D26" s="20">
        <f t="shared" si="0"/>
        <v>0.94670463567112184</v>
      </c>
      <c r="E26" s="19">
        <f>SUM(E6:E25)</f>
        <v>295805</v>
      </c>
      <c r="F26" s="19">
        <f>SUM(F6:F25)</f>
        <v>305130</v>
      </c>
      <c r="G26" s="20">
        <f t="shared" si="1"/>
        <v>0.96943925539933795</v>
      </c>
      <c r="H26" s="19">
        <f>SUM(H6:H25)</f>
        <v>653005</v>
      </c>
      <c r="I26" s="19">
        <f>SUM(I6:I25)</f>
        <v>669547.5</v>
      </c>
      <c r="J26" s="20">
        <f t="shared" si="2"/>
        <v>0.97529301505867771</v>
      </c>
      <c r="K26" s="19">
        <f>SUM(K6:K25)</f>
        <v>605806</v>
      </c>
      <c r="L26" s="19">
        <f>SUM(L6:L25)</f>
        <v>672185</v>
      </c>
      <c r="M26" s="20">
        <f t="shared" si="3"/>
        <v>0.90124891212984526</v>
      </c>
      <c r="N26" s="19">
        <f>SUM(N6:N25)</f>
        <v>1386154</v>
      </c>
      <c r="O26" s="19">
        <f>SUM(O6:O25)</f>
        <v>1495575</v>
      </c>
      <c r="P26" s="20">
        <f t="shared" si="4"/>
        <v>0.92683683533089278</v>
      </c>
      <c r="Q26" s="19">
        <f>SUM(Q6:Q25)</f>
        <v>1234588</v>
      </c>
      <c r="R26" s="19">
        <f>SUM(R6:R25)</f>
        <v>1295992.5</v>
      </c>
      <c r="S26" s="20">
        <f t="shared" si="5"/>
        <v>0.95261971037641036</v>
      </c>
      <c r="T26" s="19">
        <f>SUM(T6:T25)</f>
        <v>883673</v>
      </c>
      <c r="U26" s="19">
        <f>SUM(U6:U25)</f>
        <v>905402.5</v>
      </c>
      <c r="V26" s="20">
        <f t="shared" si="6"/>
        <v>0.97600017671698502</v>
      </c>
    </row>
    <row r="28" spans="1:22" ht="12" x14ac:dyDescent="0.25">
      <c r="A28" s="2" t="s">
        <v>34</v>
      </c>
      <c r="B28" s="4"/>
      <c r="C28" s="5"/>
      <c r="D28" s="6"/>
      <c r="E28" s="4"/>
      <c r="F28" s="7"/>
      <c r="G28" s="8"/>
      <c r="H28" s="4"/>
      <c r="I28" s="7"/>
      <c r="J28" s="9"/>
      <c r="K28" s="4"/>
      <c r="L28" s="7"/>
      <c r="M28" s="9"/>
      <c r="N28" s="4"/>
      <c r="O28" s="7"/>
      <c r="P28" s="9"/>
      <c r="Q28" s="4"/>
      <c r="R28" s="7"/>
      <c r="S28" s="9"/>
      <c r="T28" s="4"/>
      <c r="U28" s="7"/>
      <c r="V28" s="9"/>
    </row>
    <row r="29" spans="1:22" x14ac:dyDescent="0.25">
      <c r="A29" s="2" t="s">
        <v>48</v>
      </c>
    </row>
    <row r="31" spans="1:22" x14ac:dyDescent="0.25">
      <c r="B31" s="4"/>
    </row>
  </sheetData>
  <pageMargins left="0.31496062992125984" right="0.31496062992125984" top="0.55118110236220474" bottom="0.35433070866141736" header="0.31496062992125984" footer="0.31496062992125984"/>
  <pageSetup paperSize="9" scale="61" orientation="landscape" r:id="rId1"/>
  <rowBreaks count="2" manualBreakCount="2">
    <brk id="27" max="16383" man="1"/>
    <brk id="53" max="16383" man="1"/>
  </rowBreaks>
  <ignoredErrors>
    <ignoredError sqref="A1:XFD4 A27:XFD27 D6:D25 G6:G25 J6:J25 M6:M25 P6:P25 S6:S25 V7:V25 B30:XFD30 B29:XFD29 A33:XFD34 C31:XFD31 C32:XFD32 A36:XFD1048576 B35:XFD35 B5:XFD5 B28:XFD28 V6 X6:XFD6 X7:XFD25 X26:XFD26" formula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U34"/>
  <sheetViews>
    <sheetView tabSelected="1" zoomScaleNormal="100" workbookViewId="0">
      <pane xSplit="4" ySplit="5" topLeftCell="E6" activePane="bottomRight" state="frozen"/>
      <selection activeCell="A28" sqref="A28:A32"/>
      <selection pane="topRight" activeCell="A28" sqref="A28:A32"/>
      <selection pane="bottomLeft" activeCell="A28" sqref="A28:A32"/>
      <selection pane="bottomRight" activeCell="R6" sqref="R6:R25"/>
    </sheetView>
  </sheetViews>
  <sheetFormatPr defaultColWidth="9.21875" defaultRowHeight="11.4" x14ac:dyDescent="0.25"/>
  <cols>
    <col min="1" max="1" width="27.5546875" style="2" customWidth="1"/>
    <col min="2" max="2" width="12.109375" style="2" bestFit="1" customWidth="1"/>
    <col min="3" max="3" width="14" style="2" bestFit="1" customWidth="1"/>
    <col min="4" max="4" width="9.44140625" style="2" customWidth="1"/>
    <col min="5" max="5" width="12.109375" style="2" bestFit="1" customWidth="1"/>
    <col min="6" max="6" width="14" style="2" bestFit="1" customWidth="1"/>
    <col min="7" max="7" width="9.44140625" style="2" customWidth="1"/>
    <col min="8" max="8" width="12.109375" style="2" bestFit="1" customWidth="1"/>
    <col min="9" max="9" width="14" style="2" bestFit="1" customWidth="1"/>
    <col min="10" max="10" width="9.44140625" style="2" customWidth="1"/>
    <col min="11" max="11" width="12.109375" style="2" bestFit="1" customWidth="1"/>
    <col min="12" max="12" width="14" style="2" bestFit="1" customWidth="1"/>
    <col min="13" max="13" width="9.44140625" style="2" customWidth="1"/>
    <col min="14" max="14" width="12.109375" style="2" bestFit="1" customWidth="1"/>
    <col min="15" max="15" width="14" style="2" bestFit="1" customWidth="1"/>
    <col min="16" max="16" width="9.44140625" style="2" customWidth="1"/>
    <col min="17" max="17" width="12.109375" style="2" bestFit="1" customWidth="1"/>
    <col min="18" max="18" width="14" style="2" bestFit="1" customWidth="1"/>
    <col min="19" max="19" width="9.44140625" style="2" customWidth="1"/>
    <col min="20" max="16384" width="9.21875" style="2"/>
  </cols>
  <sheetData>
    <row r="1" spans="1:21" ht="13.8" x14ac:dyDescent="0.25">
      <c r="A1" s="23" t="str">
        <f>SUBSTITUTE(Ethnicity!A1,"Ethnicity","Deprivation")</f>
        <v>Access to Primary Care by Prioritised Deprivation (October 2024)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spans="1:21" ht="12" x14ac:dyDescent="0.25">
      <c r="A2" s="11" t="s">
        <v>37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</row>
    <row r="3" spans="1:21" ht="12" x14ac:dyDescent="0.25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</row>
    <row r="4" spans="1:21" ht="13.35" customHeight="1" x14ac:dyDescent="0.25">
      <c r="B4" s="13" t="s">
        <v>0</v>
      </c>
      <c r="C4" s="14"/>
      <c r="D4" s="14"/>
      <c r="E4" s="13" t="s">
        <v>30</v>
      </c>
      <c r="F4" s="14"/>
      <c r="G4" s="14"/>
      <c r="H4" s="13" t="s">
        <v>31</v>
      </c>
      <c r="I4" s="14"/>
      <c r="J4" s="14"/>
      <c r="K4" s="13" t="s">
        <v>32</v>
      </c>
      <c r="L4" s="14"/>
      <c r="M4" s="14"/>
      <c r="N4" s="13" t="s">
        <v>33</v>
      </c>
      <c r="O4" s="14"/>
      <c r="P4" s="14"/>
      <c r="Q4" s="13" t="s">
        <v>40</v>
      </c>
      <c r="R4" s="14"/>
      <c r="S4" s="14"/>
    </row>
    <row r="5" spans="1:21" ht="26.55" customHeight="1" x14ac:dyDescent="0.25">
      <c r="A5" s="15" t="s">
        <v>46</v>
      </c>
      <c r="B5" s="16" t="s">
        <v>22</v>
      </c>
      <c r="C5" s="16" t="s">
        <v>19</v>
      </c>
      <c r="D5" s="17" t="s">
        <v>2</v>
      </c>
      <c r="E5" s="16" t="s">
        <v>22</v>
      </c>
      <c r="F5" s="16" t="s">
        <v>19</v>
      </c>
      <c r="G5" s="17" t="s">
        <v>2</v>
      </c>
      <c r="H5" s="16" t="s">
        <v>22</v>
      </c>
      <c r="I5" s="16" t="s">
        <v>19</v>
      </c>
      <c r="J5" s="17" t="s">
        <v>2</v>
      </c>
      <c r="K5" s="16" t="s">
        <v>22</v>
      </c>
      <c r="L5" s="16" t="s">
        <v>19</v>
      </c>
      <c r="M5" s="17" t="s">
        <v>2</v>
      </c>
      <c r="N5" s="16" t="s">
        <v>22</v>
      </c>
      <c r="O5" s="16" t="s">
        <v>19</v>
      </c>
      <c r="P5" s="17" t="s">
        <v>2</v>
      </c>
      <c r="Q5" s="16" t="s">
        <v>22</v>
      </c>
      <c r="R5" s="16" t="s">
        <v>19</v>
      </c>
      <c r="S5" s="17" t="s">
        <v>2</v>
      </c>
    </row>
    <row r="6" spans="1:21" ht="13.35" customHeight="1" x14ac:dyDescent="0.25">
      <c r="A6" s="12" t="s">
        <v>3</v>
      </c>
      <c r="B6" s="25">
        <v>483826</v>
      </c>
      <c r="C6" s="27">
        <v>503645</v>
      </c>
      <c r="D6" s="21">
        <f>IF(B6=0,"",B6/C6)</f>
        <v>0.96064886973959829</v>
      </c>
      <c r="E6" s="25">
        <v>89467</v>
      </c>
      <c r="F6" s="27">
        <v>92583.554405777657</v>
      </c>
      <c r="G6" s="21">
        <f>IF(E6=0,"",E6/F6)</f>
        <v>0.96633792658123341</v>
      </c>
      <c r="H6" s="25">
        <v>102341</v>
      </c>
      <c r="I6" s="27">
        <v>107177.76092238064</v>
      </c>
      <c r="J6" s="21">
        <f>IF(H6=0,"",H6/I6)</f>
        <v>0.95487159947404132</v>
      </c>
      <c r="K6" s="25">
        <v>115474</v>
      </c>
      <c r="L6" s="27">
        <v>119656.82532046303</v>
      </c>
      <c r="M6" s="21">
        <f>IF(K6=0,"",K6/L6)</f>
        <v>0.96504315312343736</v>
      </c>
      <c r="N6" s="25">
        <v>86971</v>
      </c>
      <c r="O6" s="27">
        <v>94032.944573108878</v>
      </c>
      <c r="P6" s="21">
        <f>IF(N6=0,"",N6/O6)</f>
        <v>0.92489925094690251</v>
      </c>
      <c r="Q6" s="25">
        <v>85234</v>
      </c>
      <c r="R6" s="27">
        <v>90193.914778269827</v>
      </c>
      <c r="S6" s="21">
        <f>IF(Q6=0,"",Q6/R6)</f>
        <v>0.94500832134337287</v>
      </c>
      <c r="T6" s="4"/>
      <c r="U6" s="4"/>
    </row>
    <row r="7" spans="1:21" ht="13.35" customHeight="1" x14ac:dyDescent="0.25">
      <c r="A7" s="12" t="s">
        <v>4</v>
      </c>
      <c r="B7" s="25">
        <v>263646</v>
      </c>
      <c r="C7" s="27">
        <v>286375</v>
      </c>
      <c r="D7" s="21">
        <f t="shared" ref="D7:D26" si="0">IF(B7=0,"",B7/C7)</f>
        <v>0.92063203841117414</v>
      </c>
      <c r="E7" s="25">
        <v>49355</v>
      </c>
      <c r="F7" s="27">
        <v>46739.063816546382</v>
      </c>
      <c r="G7" s="21">
        <f t="shared" ref="G7:G26" si="1">IF(E7=0,"",E7/F7)</f>
        <v>1.0559689469545501</v>
      </c>
      <c r="H7" s="25">
        <v>51094</v>
      </c>
      <c r="I7" s="27">
        <v>53700.844888019026</v>
      </c>
      <c r="J7" s="21">
        <f t="shared" ref="J7:J26" si="2">IF(H7=0,"",H7/I7)</f>
        <v>0.95145616622131346</v>
      </c>
      <c r="K7" s="25">
        <v>54724</v>
      </c>
      <c r="L7" s="27">
        <v>60132.321116324383</v>
      </c>
      <c r="M7" s="21">
        <f t="shared" ref="M7:M26" si="3">IF(K7=0,"",K7/L7)</f>
        <v>0.91005966482048595</v>
      </c>
      <c r="N7" s="25">
        <v>54854</v>
      </c>
      <c r="O7" s="27">
        <v>63572.408241310943</v>
      </c>
      <c r="P7" s="21">
        <f t="shared" ref="P7:P26" si="4">IF(N7=0,"",N7/O7)</f>
        <v>0.86285861299736788</v>
      </c>
      <c r="Q7" s="25">
        <v>50334</v>
      </c>
      <c r="R7" s="27">
        <v>62230.361937799265</v>
      </c>
      <c r="S7" s="21">
        <f t="shared" ref="S7:S26" si="5">IF(Q7=0,"",Q7/R7)</f>
        <v>0.80883347666063776</v>
      </c>
      <c r="T7" s="4"/>
      <c r="U7" s="4"/>
    </row>
    <row r="8" spans="1:21" ht="13.35" customHeight="1" x14ac:dyDescent="0.25">
      <c r="A8" s="12" t="s">
        <v>5</v>
      </c>
      <c r="B8" s="25">
        <v>601801</v>
      </c>
      <c r="C8" s="27">
        <v>617059.99999999988</v>
      </c>
      <c r="D8" s="21">
        <f t="shared" si="0"/>
        <v>0.97527144848150926</v>
      </c>
      <c r="E8" s="25">
        <v>190228</v>
      </c>
      <c r="F8" s="27">
        <v>172007.39508004553</v>
      </c>
      <c r="G8" s="21">
        <f t="shared" si="1"/>
        <v>1.1059291951457977</v>
      </c>
      <c r="H8" s="25">
        <v>128470</v>
      </c>
      <c r="I8" s="27">
        <v>135967.29928941996</v>
      </c>
      <c r="J8" s="21">
        <f t="shared" si="2"/>
        <v>0.94485954101757064</v>
      </c>
      <c r="K8" s="25">
        <v>111397</v>
      </c>
      <c r="L8" s="27">
        <v>120783.06504541775</v>
      </c>
      <c r="M8" s="21">
        <f t="shared" si="3"/>
        <v>0.92228989186614585</v>
      </c>
      <c r="N8" s="25">
        <v>105234</v>
      </c>
      <c r="O8" s="27">
        <v>119122.6280152711</v>
      </c>
      <c r="P8" s="21">
        <f t="shared" si="4"/>
        <v>0.88340898579327332</v>
      </c>
      <c r="Q8" s="25">
        <v>60016</v>
      </c>
      <c r="R8" s="27">
        <v>69179.61256984566</v>
      </c>
      <c r="S8" s="21">
        <f t="shared" si="5"/>
        <v>0.86753882785056335</v>
      </c>
      <c r="T8" s="4"/>
      <c r="U8" s="4"/>
    </row>
    <row r="9" spans="1:21" ht="13.35" customHeight="1" x14ac:dyDescent="0.25">
      <c r="A9" s="12" t="s">
        <v>38</v>
      </c>
      <c r="B9" s="25">
        <v>309432</v>
      </c>
      <c r="C9" s="27">
        <v>331125</v>
      </c>
      <c r="D9" s="21">
        <f t="shared" si="0"/>
        <v>0.93448697621744059</v>
      </c>
      <c r="E9" s="25">
        <v>104834</v>
      </c>
      <c r="F9" s="27">
        <v>105511.38054264171</v>
      </c>
      <c r="G9" s="21">
        <f t="shared" si="1"/>
        <v>0.99358002388786915</v>
      </c>
      <c r="H9" s="25">
        <v>72720</v>
      </c>
      <c r="I9" s="27">
        <v>78618.385810583059</v>
      </c>
      <c r="J9" s="21">
        <f t="shared" si="2"/>
        <v>0.9249744732129942</v>
      </c>
      <c r="K9" s="25">
        <v>57340</v>
      </c>
      <c r="L9" s="27">
        <v>65237.509264716427</v>
      </c>
      <c r="M9" s="21">
        <f t="shared" si="3"/>
        <v>0.87894220129296419</v>
      </c>
      <c r="N9" s="25">
        <v>37711</v>
      </c>
      <c r="O9" s="27">
        <v>42882.148114223251</v>
      </c>
      <c r="P9" s="21">
        <f t="shared" si="4"/>
        <v>0.87941023615586844</v>
      </c>
      <c r="Q9" s="25">
        <v>33352</v>
      </c>
      <c r="R9" s="27">
        <v>38875.576267835582</v>
      </c>
      <c r="S9" s="21">
        <f t="shared" si="5"/>
        <v>0.85791654302998421</v>
      </c>
      <c r="T9" s="4"/>
      <c r="U9" s="4"/>
    </row>
    <row r="10" spans="1:21" ht="13.35" customHeight="1" x14ac:dyDescent="0.25">
      <c r="A10" s="12" t="s">
        <v>6</v>
      </c>
      <c r="B10" s="25">
        <v>615059</v>
      </c>
      <c r="C10" s="27">
        <v>645274.99999999988</v>
      </c>
      <c r="D10" s="21">
        <f t="shared" si="0"/>
        <v>0.95317345317887736</v>
      </c>
      <c r="E10" s="25">
        <v>88079</v>
      </c>
      <c r="F10" s="27">
        <v>92245.329782320609</v>
      </c>
      <c r="G10" s="21">
        <f t="shared" si="1"/>
        <v>0.95483424697865726</v>
      </c>
      <c r="H10" s="25">
        <v>103958</v>
      </c>
      <c r="I10" s="27">
        <v>107088.89300260722</v>
      </c>
      <c r="J10" s="21">
        <f t="shared" si="2"/>
        <v>0.97076360661855943</v>
      </c>
      <c r="K10" s="25">
        <v>100800</v>
      </c>
      <c r="L10" s="27">
        <v>99842.606963422673</v>
      </c>
      <c r="M10" s="21">
        <f t="shared" si="3"/>
        <v>1.0095890228199678</v>
      </c>
      <c r="N10" s="25">
        <v>106682</v>
      </c>
      <c r="O10" s="27">
        <v>109272.9976185475</v>
      </c>
      <c r="P10" s="21">
        <f t="shared" si="4"/>
        <v>0.97628876598048309</v>
      </c>
      <c r="Q10" s="25">
        <v>204611</v>
      </c>
      <c r="R10" s="27">
        <v>236825.1726331019</v>
      </c>
      <c r="S10" s="21">
        <f t="shared" si="5"/>
        <v>0.86397487954961083</v>
      </c>
      <c r="T10" s="4"/>
      <c r="U10" s="4"/>
    </row>
    <row r="11" spans="1:21" ht="13.35" customHeight="1" x14ac:dyDescent="0.25">
      <c r="A11" s="12" t="s">
        <v>42</v>
      </c>
      <c r="B11" s="25">
        <v>171586</v>
      </c>
      <c r="C11" s="27">
        <v>186885</v>
      </c>
      <c r="D11" s="21">
        <f t="shared" si="0"/>
        <v>0.9181368221098537</v>
      </c>
      <c r="E11" s="25">
        <v>28806</v>
      </c>
      <c r="F11" s="27">
        <v>28465.790576350802</v>
      </c>
      <c r="G11" s="21">
        <f t="shared" si="1"/>
        <v>1.0119515185336831</v>
      </c>
      <c r="H11" s="25">
        <v>26584</v>
      </c>
      <c r="I11" s="27">
        <v>27858.956530575928</v>
      </c>
      <c r="J11" s="21">
        <f t="shared" si="2"/>
        <v>0.95423530923792388</v>
      </c>
      <c r="K11" s="25">
        <v>29397</v>
      </c>
      <c r="L11" s="27">
        <v>32662.098379711744</v>
      </c>
      <c r="M11" s="21">
        <f t="shared" si="3"/>
        <v>0.90003402899123353</v>
      </c>
      <c r="N11" s="25">
        <v>38580</v>
      </c>
      <c r="O11" s="27">
        <v>43187.978426292575</v>
      </c>
      <c r="P11" s="21">
        <f t="shared" si="4"/>
        <v>0.89330414170330175</v>
      </c>
      <c r="Q11" s="25">
        <v>46252</v>
      </c>
      <c r="R11" s="27">
        <v>54710.176087068961</v>
      </c>
      <c r="S11" s="21">
        <f t="shared" si="5"/>
        <v>0.84540031321397824</v>
      </c>
      <c r="T11" s="4"/>
      <c r="U11" s="4"/>
    </row>
    <row r="12" spans="1:21" ht="13.35" customHeight="1" x14ac:dyDescent="0.25">
      <c r="A12" s="12" t="s">
        <v>7</v>
      </c>
      <c r="B12" s="25">
        <v>154712</v>
      </c>
      <c r="C12" s="27">
        <v>164659.99999999997</v>
      </c>
      <c r="D12" s="21">
        <f t="shared" si="0"/>
        <v>0.93958459856674381</v>
      </c>
      <c r="E12" s="25">
        <v>36892</v>
      </c>
      <c r="F12" s="27">
        <v>39088.938152632472</v>
      </c>
      <c r="G12" s="21">
        <f t="shared" si="1"/>
        <v>0.94379642281266429</v>
      </c>
      <c r="H12" s="25">
        <v>23535</v>
      </c>
      <c r="I12" s="27">
        <v>25118.136259852621</v>
      </c>
      <c r="J12" s="21">
        <f t="shared" si="2"/>
        <v>0.93697238348121337</v>
      </c>
      <c r="K12" s="25">
        <v>27230</v>
      </c>
      <c r="L12" s="27">
        <v>29441.316272624514</v>
      </c>
      <c r="M12" s="21">
        <f t="shared" si="3"/>
        <v>0.924890713032397</v>
      </c>
      <c r="N12" s="25">
        <v>35567</v>
      </c>
      <c r="O12" s="27">
        <v>37137.853043255163</v>
      </c>
      <c r="P12" s="21">
        <f t="shared" si="4"/>
        <v>0.9577021040654784</v>
      </c>
      <c r="Q12" s="25">
        <v>30229</v>
      </c>
      <c r="R12" s="27">
        <v>33873.756271635219</v>
      </c>
      <c r="S12" s="21">
        <f t="shared" si="5"/>
        <v>0.89240176842486119</v>
      </c>
      <c r="T12" s="4"/>
      <c r="U12" s="4"/>
    </row>
    <row r="13" spans="1:21" ht="13.35" customHeight="1" x14ac:dyDescent="0.25">
      <c r="A13" s="12" t="s">
        <v>8</v>
      </c>
      <c r="B13" s="25">
        <v>111468</v>
      </c>
      <c r="C13" s="27">
        <v>122169.99999999999</v>
      </c>
      <c r="D13" s="21">
        <f t="shared" si="0"/>
        <v>0.91240075304903012</v>
      </c>
      <c r="E13" s="25">
        <v>15253</v>
      </c>
      <c r="F13" s="27">
        <v>14483.514383803993</v>
      </c>
      <c r="G13" s="21">
        <f t="shared" si="1"/>
        <v>1.05312837725742</v>
      </c>
      <c r="H13" s="25">
        <v>17450</v>
      </c>
      <c r="I13" s="27">
        <v>18679.546143910335</v>
      </c>
      <c r="J13" s="21">
        <f t="shared" si="2"/>
        <v>0.9341768726907117</v>
      </c>
      <c r="K13" s="25">
        <v>16641</v>
      </c>
      <c r="L13" s="27">
        <v>18444.015522192516</v>
      </c>
      <c r="M13" s="21">
        <f t="shared" si="3"/>
        <v>0.90224387308593068</v>
      </c>
      <c r="N13" s="25">
        <v>24167</v>
      </c>
      <c r="O13" s="27">
        <v>27378.897216038145</v>
      </c>
      <c r="P13" s="21">
        <f t="shared" si="4"/>
        <v>0.88268712246902825</v>
      </c>
      <c r="Q13" s="25">
        <v>36610</v>
      </c>
      <c r="R13" s="27">
        <v>43184.026734055005</v>
      </c>
      <c r="S13" s="21">
        <f t="shared" si="5"/>
        <v>0.84776716690778831</v>
      </c>
      <c r="T13" s="4"/>
      <c r="U13" s="4"/>
    </row>
    <row r="14" spans="1:21" ht="13.35" customHeight="1" x14ac:dyDescent="0.25">
      <c r="A14" s="12" t="s">
        <v>39</v>
      </c>
      <c r="B14" s="25">
        <v>180201</v>
      </c>
      <c r="C14" s="27">
        <v>196165</v>
      </c>
      <c r="D14" s="21">
        <f t="shared" si="0"/>
        <v>0.91861952947773562</v>
      </c>
      <c r="E14" s="25">
        <v>24404</v>
      </c>
      <c r="F14" s="27">
        <v>23550.18949260841</v>
      </c>
      <c r="G14" s="21">
        <f t="shared" si="1"/>
        <v>1.0362549315222951</v>
      </c>
      <c r="H14" s="25">
        <v>29006</v>
      </c>
      <c r="I14" s="27">
        <v>30723.284515118437</v>
      </c>
      <c r="J14" s="21">
        <f t="shared" si="2"/>
        <v>0.94410478755051763</v>
      </c>
      <c r="K14" s="25">
        <v>33398</v>
      </c>
      <c r="L14" s="27">
        <v>37870.314525294219</v>
      </c>
      <c r="M14" s="21">
        <f t="shared" si="3"/>
        <v>0.88190447897370683</v>
      </c>
      <c r="N14" s="25">
        <v>45410</v>
      </c>
      <c r="O14" s="27">
        <v>50974.486389104226</v>
      </c>
      <c r="P14" s="21">
        <f t="shared" si="4"/>
        <v>0.89083781351657454</v>
      </c>
      <c r="Q14" s="25">
        <v>45742</v>
      </c>
      <c r="R14" s="27">
        <v>53046.725077874697</v>
      </c>
      <c r="S14" s="21">
        <f t="shared" si="5"/>
        <v>0.86229639874749908</v>
      </c>
      <c r="T14" s="4"/>
      <c r="U14" s="4"/>
    </row>
    <row r="15" spans="1:21" ht="13.35" customHeight="1" x14ac:dyDescent="0.25">
      <c r="A15" s="12" t="s">
        <v>9</v>
      </c>
      <c r="B15" s="25">
        <v>158833</v>
      </c>
      <c r="C15" s="27">
        <v>169525</v>
      </c>
      <c r="D15" s="21">
        <f t="shared" si="0"/>
        <v>0.93692965639286241</v>
      </c>
      <c r="E15" s="25">
        <v>32567</v>
      </c>
      <c r="F15" s="27">
        <v>32566.48460530438</v>
      </c>
      <c r="G15" s="21">
        <f t="shared" si="1"/>
        <v>1.000015825923549</v>
      </c>
      <c r="H15" s="25">
        <v>36877</v>
      </c>
      <c r="I15" s="27">
        <v>38265.918028967171</v>
      </c>
      <c r="J15" s="21">
        <f t="shared" si="2"/>
        <v>0.96370352259899361</v>
      </c>
      <c r="K15" s="25">
        <v>40285</v>
      </c>
      <c r="L15" s="27">
        <v>43357.143529076675</v>
      </c>
      <c r="M15" s="21">
        <f t="shared" si="3"/>
        <v>0.92914331344230738</v>
      </c>
      <c r="N15" s="25">
        <v>32803</v>
      </c>
      <c r="O15" s="27">
        <v>38156.270986608921</v>
      </c>
      <c r="P15" s="21">
        <f t="shared" si="4"/>
        <v>0.85970141085097995</v>
      </c>
      <c r="Q15" s="25">
        <v>15141</v>
      </c>
      <c r="R15" s="27">
        <v>17179.182850042846</v>
      </c>
      <c r="S15" s="21">
        <f t="shared" si="5"/>
        <v>0.88135740402589857</v>
      </c>
      <c r="T15" s="4"/>
      <c r="U15" s="4"/>
    </row>
    <row r="16" spans="1:21" ht="13.35" customHeight="1" x14ac:dyDescent="0.25">
      <c r="A16" s="12" t="s">
        <v>10</v>
      </c>
      <c r="B16" s="25">
        <v>195050</v>
      </c>
      <c r="C16" s="27">
        <v>208269.99999999994</v>
      </c>
      <c r="D16" s="21">
        <f t="shared" si="0"/>
        <v>0.93652470350986727</v>
      </c>
      <c r="E16" s="25">
        <v>15074</v>
      </c>
      <c r="F16" s="27">
        <v>14759.981571968074</v>
      </c>
      <c r="G16" s="21">
        <f t="shared" si="1"/>
        <v>1.0212749878108456</v>
      </c>
      <c r="H16" s="25">
        <v>23057</v>
      </c>
      <c r="I16" s="27">
        <v>22841.611355170706</v>
      </c>
      <c r="J16" s="21">
        <f t="shared" si="2"/>
        <v>1.0094296606960058</v>
      </c>
      <c r="K16" s="25">
        <v>34346</v>
      </c>
      <c r="L16" s="27">
        <v>35484.425448069996</v>
      </c>
      <c r="M16" s="21">
        <f t="shared" si="3"/>
        <v>0.96791760233694535</v>
      </c>
      <c r="N16" s="25">
        <v>41780</v>
      </c>
      <c r="O16" s="27">
        <v>45389.925584840974</v>
      </c>
      <c r="P16" s="21">
        <f t="shared" si="4"/>
        <v>0.92046857230260382</v>
      </c>
      <c r="Q16" s="25">
        <v>77593</v>
      </c>
      <c r="R16" s="27">
        <v>89794.056039950214</v>
      </c>
      <c r="S16" s="21">
        <f t="shared" si="5"/>
        <v>0.86412178513773952</v>
      </c>
      <c r="T16" s="4"/>
      <c r="U16" s="4"/>
    </row>
    <row r="17" spans="1:21" ht="13.35" customHeight="1" x14ac:dyDescent="0.25">
      <c r="A17" s="12" t="s">
        <v>11</v>
      </c>
      <c r="B17" s="25">
        <v>61630</v>
      </c>
      <c r="C17" s="27">
        <v>63950.000000000007</v>
      </c>
      <c r="D17" s="21">
        <f t="shared" si="0"/>
        <v>0.96372165754495687</v>
      </c>
      <c r="E17" s="25">
        <v>8909</v>
      </c>
      <c r="F17" s="27">
        <v>8475.1921015529679</v>
      </c>
      <c r="G17" s="21">
        <f t="shared" si="1"/>
        <v>1.0511856124615209</v>
      </c>
      <c r="H17" s="25">
        <v>15443</v>
      </c>
      <c r="I17" s="27">
        <v>15734.456991609137</v>
      </c>
      <c r="J17" s="21">
        <f t="shared" si="2"/>
        <v>0.98147651413934622</v>
      </c>
      <c r="K17" s="25">
        <v>16390</v>
      </c>
      <c r="L17" s="27">
        <v>17541.796559408744</v>
      </c>
      <c r="M17" s="21">
        <f t="shared" si="3"/>
        <v>0.93433987473814561</v>
      </c>
      <c r="N17" s="25">
        <v>13155</v>
      </c>
      <c r="O17" s="27">
        <v>14121.376841515221</v>
      </c>
      <c r="P17" s="21">
        <f t="shared" si="4"/>
        <v>0.93156638673686665</v>
      </c>
      <c r="Q17" s="25">
        <v>7608</v>
      </c>
      <c r="R17" s="27">
        <v>8077.17750591393</v>
      </c>
      <c r="S17" s="21">
        <f t="shared" si="5"/>
        <v>0.9419131861878226</v>
      </c>
      <c r="T17" s="4"/>
      <c r="U17" s="4"/>
    </row>
    <row r="18" spans="1:21" ht="13.35" customHeight="1" x14ac:dyDescent="0.25">
      <c r="A18" s="12" t="s">
        <v>12</v>
      </c>
      <c r="B18" s="25">
        <v>343572</v>
      </c>
      <c r="C18" s="27">
        <v>369510</v>
      </c>
      <c r="D18" s="21">
        <f t="shared" si="0"/>
        <v>0.92980433547129981</v>
      </c>
      <c r="E18" s="25">
        <v>91681</v>
      </c>
      <c r="F18" s="27">
        <v>86216.935873156734</v>
      </c>
      <c r="G18" s="21">
        <f t="shared" si="1"/>
        <v>1.0633757633753309</v>
      </c>
      <c r="H18" s="25">
        <v>73623</v>
      </c>
      <c r="I18" s="27">
        <v>82198.436597237305</v>
      </c>
      <c r="J18" s="21">
        <f t="shared" si="2"/>
        <v>0.89567396957613754</v>
      </c>
      <c r="K18" s="25">
        <v>63894</v>
      </c>
      <c r="L18" s="27">
        <v>71713.665227033023</v>
      </c>
      <c r="M18" s="21">
        <f t="shared" si="3"/>
        <v>0.89095990000961012</v>
      </c>
      <c r="N18" s="25">
        <v>66642</v>
      </c>
      <c r="O18" s="27">
        <v>77520.837948662622</v>
      </c>
      <c r="P18" s="21">
        <f t="shared" si="4"/>
        <v>0.85966563008688035</v>
      </c>
      <c r="Q18" s="25">
        <v>44172</v>
      </c>
      <c r="R18" s="27">
        <v>51860.124353910316</v>
      </c>
      <c r="S18" s="21">
        <f t="shared" si="5"/>
        <v>0.85175268185930175</v>
      </c>
      <c r="T18" s="4"/>
      <c r="U18" s="4"/>
    </row>
    <row r="19" spans="1:21" ht="13.35" customHeight="1" x14ac:dyDescent="0.25">
      <c r="A19" s="12" t="s">
        <v>43</v>
      </c>
      <c r="B19" s="25">
        <v>49574</v>
      </c>
      <c r="C19" s="27">
        <v>53727.5</v>
      </c>
      <c r="D19" s="21">
        <f t="shared" si="0"/>
        <v>0.92269322041784929</v>
      </c>
      <c r="E19" s="25">
        <v>3893</v>
      </c>
      <c r="F19" s="27">
        <v>3740.0117503997044</v>
      </c>
      <c r="G19" s="21">
        <f t="shared" si="1"/>
        <v>1.0409058205723405</v>
      </c>
      <c r="H19" s="25">
        <v>4683</v>
      </c>
      <c r="I19" s="27">
        <v>4855.3089746027599</v>
      </c>
      <c r="J19" s="21">
        <f t="shared" si="2"/>
        <v>0.96451122358966712</v>
      </c>
      <c r="K19" s="25">
        <v>5912</v>
      </c>
      <c r="L19" s="27">
        <v>6542.1585510699406</v>
      </c>
      <c r="M19" s="21">
        <f t="shared" si="3"/>
        <v>0.90367727315827873</v>
      </c>
      <c r="N19" s="25">
        <v>10267</v>
      </c>
      <c r="O19" s="27">
        <v>11285.845847974142</v>
      </c>
      <c r="P19" s="21">
        <f t="shared" si="4"/>
        <v>0.90972357218958211</v>
      </c>
      <c r="Q19" s="25">
        <v>23919</v>
      </c>
      <c r="R19" s="27">
        <v>27304.174875953457</v>
      </c>
      <c r="S19" s="21">
        <f t="shared" si="5"/>
        <v>0.87601988006109832</v>
      </c>
      <c r="T19" s="4"/>
      <c r="U19" s="4"/>
    </row>
    <row r="20" spans="1:21" ht="13.35" customHeight="1" x14ac:dyDescent="0.25">
      <c r="A20" s="12" t="s">
        <v>13</v>
      </c>
      <c r="B20" s="25">
        <v>123641</v>
      </c>
      <c r="C20" s="27">
        <v>130300.00000000001</v>
      </c>
      <c r="D20" s="21">
        <f t="shared" si="0"/>
        <v>0.94889485801995388</v>
      </c>
      <c r="E20" s="25">
        <v>17126</v>
      </c>
      <c r="F20" s="27">
        <v>16094.897289007535</v>
      </c>
      <c r="G20" s="21">
        <f t="shared" si="1"/>
        <v>1.0640639509825693</v>
      </c>
      <c r="H20" s="25">
        <v>18804</v>
      </c>
      <c r="I20" s="27">
        <v>19466.470147451386</v>
      </c>
      <c r="J20" s="21">
        <f t="shared" si="2"/>
        <v>0.96596865572271617</v>
      </c>
      <c r="K20" s="25">
        <v>25612</v>
      </c>
      <c r="L20" s="27">
        <v>28298.128179223637</v>
      </c>
      <c r="M20" s="21">
        <f t="shared" si="3"/>
        <v>0.90507753155221837</v>
      </c>
      <c r="N20" s="25">
        <v>30395</v>
      </c>
      <c r="O20" s="27">
        <v>35178.179187704205</v>
      </c>
      <c r="P20" s="21">
        <f t="shared" si="4"/>
        <v>0.86402993849732668</v>
      </c>
      <c r="Q20" s="25">
        <v>26130</v>
      </c>
      <c r="R20" s="27">
        <v>31262.325196613256</v>
      </c>
      <c r="S20" s="21">
        <f t="shared" si="5"/>
        <v>0.83583034325389027</v>
      </c>
      <c r="T20" s="4"/>
      <c r="U20" s="4"/>
    </row>
    <row r="21" spans="1:21" ht="13.35" customHeight="1" x14ac:dyDescent="0.25">
      <c r="A21" s="12" t="s">
        <v>14</v>
      </c>
      <c r="B21" s="25">
        <v>440507</v>
      </c>
      <c r="C21" s="27">
        <v>474500</v>
      </c>
      <c r="D21" s="21">
        <f t="shared" si="0"/>
        <v>0.9283603793466807</v>
      </c>
      <c r="E21" s="25">
        <v>61985</v>
      </c>
      <c r="F21" s="27">
        <v>59392.037961584625</v>
      </c>
      <c r="G21" s="21">
        <f t="shared" si="1"/>
        <v>1.0436584115886465</v>
      </c>
      <c r="H21" s="25">
        <v>68663</v>
      </c>
      <c r="I21" s="27">
        <v>73060.132687512087</v>
      </c>
      <c r="J21" s="21">
        <f t="shared" si="2"/>
        <v>0.93981488226528132</v>
      </c>
      <c r="K21" s="25">
        <v>80760</v>
      </c>
      <c r="L21" s="27">
        <v>89086.534643693973</v>
      </c>
      <c r="M21" s="21">
        <f t="shared" si="3"/>
        <v>0.90653430760331666</v>
      </c>
      <c r="N21" s="25">
        <v>107676</v>
      </c>
      <c r="O21" s="27">
        <v>120472.81678311103</v>
      </c>
      <c r="P21" s="21">
        <f t="shared" si="4"/>
        <v>0.89377838814751609</v>
      </c>
      <c r="Q21" s="25">
        <v>112614</v>
      </c>
      <c r="R21" s="27">
        <v>132488.47792409829</v>
      </c>
      <c r="S21" s="21">
        <f t="shared" si="5"/>
        <v>0.84999089554425833</v>
      </c>
      <c r="T21" s="4"/>
      <c r="U21" s="4"/>
    </row>
    <row r="22" spans="1:21" ht="13.35" customHeight="1" x14ac:dyDescent="0.25">
      <c r="A22" s="12" t="s">
        <v>15</v>
      </c>
      <c r="B22" s="25">
        <v>49496</v>
      </c>
      <c r="C22" s="27">
        <v>51727.5</v>
      </c>
      <c r="D22" s="21">
        <f t="shared" si="0"/>
        <v>0.95686047073606884</v>
      </c>
      <c r="E22" s="25">
        <v>8186</v>
      </c>
      <c r="F22" s="27">
        <v>7708.4703711011798</v>
      </c>
      <c r="G22" s="21">
        <f t="shared" si="1"/>
        <v>1.0619486883790932</v>
      </c>
      <c r="H22" s="25">
        <v>10177</v>
      </c>
      <c r="I22" s="27">
        <v>10467.528238180672</v>
      </c>
      <c r="J22" s="21">
        <f t="shared" si="2"/>
        <v>0.97224480970388405</v>
      </c>
      <c r="K22" s="25">
        <v>10370</v>
      </c>
      <c r="L22" s="27">
        <v>10957.157923572193</v>
      </c>
      <c r="M22" s="21">
        <f t="shared" si="3"/>
        <v>0.9464133009976029</v>
      </c>
      <c r="N22" s="25">
        <v>12776</v>
      </c>
      <c r="O22" s="27">
        <v>14475.96278521778</v>
      </c>
      <c r="P22" s="21">
        <f t="shared" si="4"/>
        <v>0.88256651316113444</v>
      </c>
      <c r="Q22" s="25">
        <v>7283</v>
      </c>
      <c r="R22" s="27">
        <v>8118.3806819281745</v>
      </c>
      <c r="S22" s="21">
        <f t="shared" si="5"/>
        <v>0.89710008502215677</v>
      </c>
      <c r="T22" s="4"/>
      <c r="U22" s="4"/>
    </row>
    <row r="23" spans="1:21" ht="13.35" customHeight="1" x14ac:dyDescent="0.25">
      <c r="A23" s="12" t="s">
        <v>44</v>
      </c>
      <c r="B23" s="25">
        <v>645330</v>
      </c>
      <c r="C23" s="27">
        <v>665245</v>
      </c>
      <c r="D23" s="21">
        <f t="shared" si="0"/>
        <v>0.97006366075656336</v>
      </c>
      <c r="E23" s="25">
        <v>159586</v>
      </c>
      <c r="F23" s="27">
        <v>160554.64306092454</v>
      </c>
      <c r="G23" s="21">
        <f t="shared" si="1"/>
        <v>0.99396689474400945</v>
      </c>
      <c r="H23" s="25">
        <v>173473</v>
      </c>
      <c r="I23" s="27">
        <v>173314.66392540731</v>
      </c>
      <c r="J23" s="21">
        <f t="shared" si="2"/>
        <v>1.0009135757529486</v>
      </c>
      <c r="K23" s="25">
        <v>134953</v>
      </c>
      <c r="L23" s="27">
        <v>146361.89310167622</v>
      </c>
      <c r="M23" s="21">
        <f t="shared" si="3"/>
        <v>0.92205011249922431</v>
      </c>
      <c r="N23" s="25">
        <v>114611</v>
      </c>
      <c r="O23" s="27">
        <v>120061.55823509143</v>
      </c>
      <c r="P23" s="21">
        <f t="shared" si="4"/>
        <v>0.95460196989598667</v>
      </c>
      <c r="Q23" s="25">
        <v>57709</v>
      </c>
      <c r="R23" s="27">
        <v>64952.241676900521</v>
      </c>
      <c r="S23" s="21">
        <f t="shared" si="5"/>
        <v>0.88848357670345823</v>
      </c>
      <c r="T23" s="4"/>
      <c r="U23" s="4"/>
    </row>
    <row r="24" spans="1:21" ht="13.35" customHeight="1" x14ac:dyDescent="0.25">
      <c r="A24" s="12" t="s">
        <v>16</v>
      </c>
      <c r="B24" s="25">
        <v>32866</v>
      </c>
      <c r="C24" s="27">
        <v>32987.5</v>
      </c>
      <c r="D24" s="21">
        <f t="shared" si="0"/>
        <v>0.99631678666161427</v>
      </c>
      <c r="E24" s="25">
        <v>2736</v>
      </c>
      <c r="F24" s="27">
        <v>2164.7635688974751</v>
      </c>
      <c r="G24" s="21">
        <f t="shared" si="1"/>
        <v>1.2638793627672968</v>
      </c>
      <c r="H24" s="25">
        <v>2193</v>
      </c>
      <c r="I24" s="27">
        <v>2078.3844729204006</v>
      </c>
      <c r="J24" s="21">
        <f t="shared" si="2"/>
        <v>1.0551464508001014</v>
      </c>
      <c r="K24" s="25">
        <v>8412</v>
      </c>
      <c r="L24" s="27">
        <v>8861.5044722485691</v>
      </c>
      <c r="M24" s="21">
        <f t="shared" si="3"/>
        <v>0.94927447436761159</v>
      </c>
      <c r="N24" s="25">
        <v>10934</v>
      </c>
      <c r="O24" s="27">
        <v>11554.967299604503</v>
      </c>
      <c r="P24" s="21">
        <f t="shared" si="4"/>
        <v>0.94625970948219329</v>
      </c>
      <c r="Q24" s="25">
        <v>8021</v>
      </c>
      <c r="R24" s="27">
        <v>8327.8801863290519</v>
      </c>
      <c r="S24" s="21">
        <f t="shared" si="5"/>
        <v>0.96315026399721471</v>
      </c>
      <c r="T24" s="4"/>
      <c r="U24" s="4"/>
    </row>
    <row r="25" spans="1:21" ht="13.35" customHeight="1" x14ac:dyDescent="0.25">
      <c r="A25" s="12" t="s">
        <v>17</v>
      </c>
      <c r="B25" s="25">
        <v>66801</v>
      </c>
      <c r="C25" s="27">
        <v>70730</v>
      </c>
      <c r="D25" s="21">
        <f t="shared" si="0"/>
        <v>0.9444507281210236</v>
      </c>
      <c r="E25" s="25">
        <v>4213</v>
      </c>
      <c r="F25" s="27">
        <v>3718.7464568915993</v>
      </c>
      <c r="G25" s="21">
        <f t="shared" si="1"/>
        <v>1.132908642425043</v>
      </c>
      <c r="H25" s="25">
        <v>6421</v>
      </c>
      <c r="I25" s="27">
        <v>6548.2975952509369</v>
      </c>
      <c r="J25" s="21">
        <f t="shared" si="2"/>
        <v>0.98056020005210853</v>
      </c>
      <c r="K25" s="25">
        <v>13468</v>
      </c>
      <c r="L25" s="27">
        <v>13785.854577263131</v>
      </c>
      <c r="M25" s="21">
        <f t="shared" si="3"/>
        <v>0.97694342592389116</v>
      </c>
      <c r="N25" s="25">
        <v>15229</v>
      </c>
      <c r="O25" s="27">
        <v>17124.834274113255</v>
      </c>
      <c r="P25" s="21">
        <f t="shared" si="4"/>
        <v>0.88929327760099308</v>
      </c>
      <c r="Q25" s="25">
        <v>26827</v>
      </c>
      <c r="R25" s="27">
        <v>29552.267096481082</v>
      </c>
      <c r="S25" s="21">
        <f t="shared" si="5"/>
        <v>0.9077814542084458</v>
      </c>
      <c r="T25" s="4"/>
      <c r="U25" s="4"/>
    </row>
    <row r="26" spans="1:21" ht="13.35" customHeight="1" x14ac:dyDescent="0.25">
      <c r="A26" s="18" t="s">
        <v>18</v>
      </c>
      <c r="B26" s="19">
        <f>Ethnicity!B26</f>
        <v>5059031</v>
      </c>
      <c r="C26" s="19">
        <f>SUM(C6:C25)</f>
        <v>5343832.5</v>
      </c>
      <c r="D26" s="20">
        <f t="shared" si="0"/>
        <v>0.94670463567112184</v>
      </c>
      <c r="E26" s="19">
        <f>SUM(E6:E25)</f>
        <v>1033274</v>
      </c>
      <c r="F26" s="19">
        <f>SUM(F6:F25)</f>
        <v>1010067.3208435165</v>
      </c>
      <c r="G26" s="20">
        <f t="shared" si="1"/>
        <v>1.0229753786481315</v>
      </c>
      <c r="H26" s="19">
        <f>SUM(H6:H25)</f>
        <v>988572</v>
      </c>
      <c r="I26" s="19">
        <f>SUM(I6:I25)</f>
        <v>1033764.3163767772</v>
      </c>
      <c r="J26" s="20">
        <f t="shared" si="2"/>
        <v>0.95628373347691953</v>
      </c>
      <c r="K26" s="19">
        <f>SUM(K6:K25)</f>
        <v>980803</v>
      </c>
      <c r="L26" s="19">
        <f>SUM(L6:L25)</f>
        <v>1056060.3346225035</v>
      </c>
      <c r="M26" s="20">
        <f t="shared" si="3"/>
        <v>0.92873765621601079</v>
      </c>
      <c r="N26" s="19">
        <f>SUM(N6:N25)</f>
        <v>991444</v>
      </c>
      <c r="O26" s="19">
        <f>SUM(O6:O25)</f>
        <v>1092904.917411596</v>
      </c>
      <c r="P26" s="20">
        <f t="shared" si="4"/>
        <v>0.90716400320359702</v>
      </c>
      <c r="Q26" s="19">
        <f>SUM(Q6:Q25)</f>
        <v>999397</v>
      </c>
      <c r="R26" s="19">
        <f>SUM(R6:R25)</f>
        <v>1151035.6107456072</v>
      </c>
      <c r="S26" s="20">
        <f t="shared" si="5"/>
        <v>0.86825897536968455</v>
      </c>
      <c r="T26" s="4"/>
      <c r="U26" s="4"/>
    </row>
    <row r="28" spans="1:21" ht="12" x14ac:dyDescent="0.25">
      <c r="A28" s="2" t="s">
        <v>34</v>
      </c>
      <c r="B28" s="4"/>
      <c r="C28" s="5"/>
      <c r="D28" s="6"/>
      <c r="E28" s="4"/>
      <c r="F28" s="7"/>
      <c r="G28" s="8"/>
      <c r="H28" s="4"/>
      <c r="I28" s="7"/>
      <c r="J28" s="9"/>
      <c r="K28" s="4"/>
      <c r="L28" s="7"/>
      <c r="M28" s="9"/>
      <c r="N28" s="4"/>
      <c r="O28" s="7"/>
      <c r="P28" s="9"/>
      <c r="Q28" s="4"/>
      <c r="R28" s="7"/>
      <c r="S28" s="9"/>
    </row>
    <row r="29" spans="1:21" x14ac:dyDescent="0.25">
      <c r="A29" s="2" t="s">
        <v>48</v>
      </c>
    </row>
    <row r="30" spans="1:21" ht="12" x14ac:dyDescent="0.25">
      <c r="A30" s="24" t="s">
        <v>41</v>
      </c>
      <c r="B30" s="22"/>
      <c r="C30" s="22"/>
      <c r="D30" s="22"/>
      <c r="E30" s="22"/>
      <c r="F30" s="22"/>
      <c r="G30" s="22"/>
      <c r="H30" s="22"/>
      <c r="I30" s="22"/>
    </row>
    <row r="33" spans="1:3" x14ac:dyDescent="0.25">
      <c r="A33" s="24"/>
      <c r="B33" s="4"/>
      <c r="C33" s="4"/>
    </row>
    <row r="34" spans="1:3" x14ac:dyDescent="0.25">
      <c r="B34" s="4"/>
    </row>
  </sheetData>
  <pageMargins left="0.31496062992125984" right="0.31496062992125984" top="0.55118110236220474" bottom="0.35433070866141736" header="0.31496062992125984" footer="0.31496062992125984"/>
  <pageSetup paperSize="9" scale="64" orientation="landscape" r:id="rId1"/>
  <rowBreaks count="2" manualBreakCount="2">
    <brk id="27" max="16383" man="1"/>
    <brk id="53" max="16383" man="1"/>
  </rowBreaks>
  <ignoredErrors>
    <ignoredError sqref="A3:S3 A27:S27 G6:G25 J6:J25 M6:M25 P6:P25 S7:S25 D7:D25 B31:S31 B30:S30 C26:D26 G26 J26 M26 P26 S26 B1:S1 B2:S2 B5:S5 A4:P4 R4:S4 B29:P29 R29:S29 A35 B32:S32 S6 W6:XFD6 W7:XFD25 W26:XFD26 T37:XFD1048576 T36:XFD36 W27:XFD28 W29:XFD29 A34 D34:S34 D35:S35 D33:S33 D6 B28:S28 T3:XFD3 T31:XFD31 T30:XFD30 T1:XFD1 T2:XFD2 T5:XFD5 T4:XFD4 T32:XFD32 T34:XFD34 T35:XFD35 T33:XFD33 B36:S36 A37:S1048576" formula="1"/>
    <ignoredError sqref="A1" formula="1" unlocked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Pikau document" ma:contentTypeID="0x010100D5C1E13D20A8554992C24F7EE470E023002950EC02031D6D4799265BD36BF630E8" ma:contentTypeVersion="13" ma:contentTypeDescription="Create a new document." ma:contentTypeScope="" ma:versionID="547cbfa4ee7bdee21f5fc10de88f2bae">
  <xsd:schema xmlns:xsd="http://www.w3.org/2001/XMLSchema" xmlns:xs="http://www.w3.org/2001/XMLSchema" xmlns:p="http://schemas.microsoft.com/office/2006/metadata/properties" xmlns:ns1="http://schemas.microsoft.com/sharepoint/v3" xmlns:ns2="9253c88c-d550-4ff1-afdc-d5dc691f60b0" xmlns:ns3="99bafffc-51bf-4b0f-a18e-b3c6dcf77d93" xmlns:ns4="d3b74e82-c9ec-4ac4-aba2-12ff7e201463" targetNamespace="http://schemas.microsoft.com/office/2006/metadata/properties" ma:root="true" ma:fieldsID="d1d47e02c23a3c8ba6e79221f9fd1231" ns1:_="" ns2:_="" ns3:_="" ns4:_="">
    <xsd:import namespace="http://schemas.microsoft.com/sharepoint/v3"/>
    <xsd:import namespace="9253c88c-d550-4ff1-afdc-d5dc691f60b0"/>
    <xsd:import namespace="99bafffc-51bf-4b0f-a18e-b3c6dcf77d93"/>
    <xsd:import namespace="d3b74e82-c9ec-4ac4-aba2-12ff7e201463"/>
    <xsd:element name="properties">
      <xsd:complexType>
        <xsd:sequence>
          <xsd:element name="documentManagement">
            <xsd:complexType>
              <xsd:all>
                <xsd:element ref="ns2:TaxCatchAll" minOccurs="0"/>
                <xsd:element ref="ns3:TaxCatchAllLabel" minOccurs="0"/>
                <xsd:element ref="ns3:ka9b207035bc48f2a4f6a2bfed7195b7" minOccurs="0"/>
                <xsd:element ref="ns1:Name" minOccurs="0"/>
                <xsd:element ref="ns3:f3e7f0a218d8438586e2a8545792c0ef" minOccurs="0"/>
                <xsd:element ref="ns3:mb22360ee3e3407ca28e907eb3b7ca6b" minOccurs="0"/>
                <xsd:element ref="ns3:p7110e5651294189b89368865130750f" minOccurs="0"/>
                <xsd:element ref="ns3:p777f0da518742b188a1f7fd5ee91810" minOccurs="0"/>
                <xsd:element ref="ns3:HNZReviewDate" minOccurs="0"/>
                <xsd:element ref="ns4:_dlc_DocId" minOccurs="0"/>
                <xsd:element ref="ns4:_dlc_DocIdUrl" minOccurs="0"/>
                <xsd:element ref="ns4:_dlc_DocIdPersistId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DateputinAWS" minOccurs="0"/>
                <xsd:element ref="ns3:Publish_x002f_UpdateinAWS" minOccurs="0"/>
                <xsd:element ref="ns3:AWSUploadName" minOccurs="0"/>
                <xsd:element ref="ns3:Test" minOccurs="0"/>
                <xsd:element ref="ns3:FileURL" minOccurs="0"/>
                <xsd:element ref="ns3:Control_x0020_state"/>
                <xsd:element ref="ns3:SME_x0020__x002f__x0020_Owner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Name" ma:index="12" nillable="true" ma:displayName="Account" ma:internalName="Nam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53c88c-d550-4ff1-afdc-d5dc691f60b0" elementFormDefault="qualified">
    <xsd:import namespace="http://schemas.microsoft.com/office/2006/documentManagement/types"/>
    <xsd:import namespace="http://schemas.microsoft.com/office/infopath/2007/PartnerControls"/>
    <xsd:element name="TaxCatchAll" ma:index="8" nillable="true" ma:displayName="Taxonomy Catch All Column" ma:description="" ma:hidden="true" ma:list="{fea06a53-5f16-4c59-aaa2-de483fadc888}" ma:internalName="TaxCatchAll" ma:showField="CatchAllData" ma:web="d3b74e82-c9ec-4ac4-aba2-12ff7e20146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9bafffc-51bf-4b0f-a18e-b3c6dcf77d93" elementFormDefault="qualified">
    <xsd:import namespace="http://schemas.microsoft.com/office/2006/documentManagement/types"/>
    <xsd:import namespace="http://schemas.microsoft.com/office/infopath/2007/PartnerControls"/>
    <xsd:element name="TaxCatchAllLabel" ma:index="9" nillable="true" ma:displayName="Taxonomy Catch All Column1" ma:hidden="true" ma:list="{fea06a53-5f16-4c59-aaa2-de483fadc888}" ma:internalName="TaxCatchAllLabel" ma:readOnly="true" ma:showField="CatchAllDataLabel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ka9b207035bc48f2a4f6a2bfed7195b7" ma:index="10" nillable="true" ma:displayName="Business Function_0" ma:hidden="true" ma:internalName="ka9b207035bc48f2a4f6a2bfed7195b7">
      <xsd:simpleType>
        <xsd:restriction base="dms:Note"/>
      </xsd:simpleType>
    </xsd:element>
    <xsd:element name="f3e7f0a218d8438586e2a8545792c0ef" ma:index="13" nillable="true" ma:displayName="Topic_0" ma:hidden="true" ma:internalName="f3e7f0a218d8438586e2a8545792c0ef">
      <xsd:simpleType>
        <xsd:restriction base="dms:Note"/>
      </xsd:simpleType>
    </xsd:element>
    <xsd:element name="mb22360ee3e3407ca28e907eb3b7ca6b" ma:index="15" nillable="true" ma:displayName="Status_0" ma:hidden="true" ma:internalName="mb22360ee3e3407ca28e907eb3b7ca6b">
      <xsd:simpleType>
        <xsd:restriction base="dms:Note"/>
      </xsd:simpleType>
    </xsd:element>
    <xsd:element name="p7110e5651294189b89368865130750f" ma:index="17" nillable="true" ma:displayName="Region_0" ma:hidden="true" ma:internalName="p7110e5651294189b89368865130750f">
      <xsd:simpleType>
        <xsd:restriction base="dms:Note"/>
      </xsd:simpleType>
    </xsd:element>
    <xsd:element name="p777f0da518742b188a1f7fd5ee91810" ma:index="19" nillable="true" ma:displayName="Local Area_0" ma:hidden="true" ma:internalName="p777f0da518742b188a1f7fd5ee91810">
      <xsd:simpleType>
        <xsd:restriction base="dms:Note"/>
      </xsd:simpleType>
    </xsd:element>
    <xsd:element name="HNZReviewDate" ma:index="21" nillable="true" ma:displayName="Review Date" ma:description="Review Date for content" ma:format="DateOnly" ma:internalName="HNZReviewDate">
      <xsd:simpleType>
        <xsd:restriction base="dms:DateTime"/>
      </xsd:simpleType>
    </xsd:element>
    <xsd:element name="MediaServiceMetadata" ma:index="25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6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2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DateputinAWS" ma:index="28" nillable="true" ma:displayName="Date put in AWS" ma:format="DateTime" ma:internalName="DateputinAWS">
      <xsd:simpleType>
        <xsd:restriction base="dms:DateTime"/>
      </xsd:simpleType>
    </xsd:element>
    <xsd:element name="Publish_x002f_UpdateinAWS" ma:index="29" nillable="true" ma:displayName="Publish / Update in AWS" ma:default="1" ma:format="Dropdown" ma:internalName="Publish_x002f_UpdateinAWS">
      <xsd:simpleType>
        <xsd:restriction base="dms:Boolean"/>
      </xsd:simpleType>
    </xsd:element>
    <xsd:element name="AWSUploadName" ma:index="30" nillable="true" ma:displayName="AWS Upload Name" ma:format="Dropdown" ma:internalName="AWSUploadName">
      <xsd:simpleType>
        <xsd:restriction base="dms:Text">
          <xsd:maxLength value="255"/>
        </xsd:restriction>
      </xsd:simpleType>
    </xsd:element>
    <xsd:element name="Test" ma:index="31" nillable="true" ma:displayName="Test" ma:default="0" ma:format="Dropdown" ma:internalName="Test">
      <xsd:simpleType>
        <xsd:restriction base="dms:Boolean"/>
      </xsd:simpleType>
    </xsd:element>
    <xsd:element name="FileURL" ma:index="32" nillable="true" ma:displayName="File URL" ma:format="Dropdown" ma:internalName="FileURL">
      <xsd:simpleType>
        <xsd:restriction base="dms:Text">
          <xsd:maxLength value="255"/>
        </xsd:restriction>
      </xsd:simpleType>
    </xsd:element>
    <xsd:element name="Control_x0020_state" ma:index="33" ma:displayName="Control state" ma:format="Dropdown" ma:internalName="Control_x0020_state">
      <xsd:simpleType>
        <xsd:restriction base="dms:Choice">
          <xsd:enumeration value="Semi-controlled"/>
          <xsd:enumeration value="Uncontrolled"/>
        </xsd:restriction>
      </xsd:simpleType>
    </xsd:element>
    <xsd:element name="SME_x0020__x002f__x0020_Owner" ma:index="34" ma:displayName="SME / Owner" ma:list="UserInfo" ma:SharePointGroup="0" ma:internalName="SME_x0020__x002f__x0020_Owner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b74e82-c9ec-4ac4-aba2-12ff7e201463" elementFormDefault="qualified">
    <xsd:import namespace="http://schemas.microsoft.com/office/2006/documentManagement/types"/>
    <xsd:import namespace="http://schemas.microsoft.com/office/infopath/2007/PartnerControls"/>
    <xsd:element name="_dlc_DocId" ma:index="22" nillable="true" ma:displayName="Document ID Value" ma:description="The value of the document ID assigned to this item." ma:indexed="true" ma:internalName="_dlc_DocId" ma:readOnly="true">
      <xsd:simpleType>
        <xsd:restriction base="dms:Text"/>
      </xsd:simpleType>
    </xsd:element>
    <xsd:element name="_dlc_DocIdUrl" ma:index="23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24" nillable="true" ma:displayName="Persist ID" ma:description="Keep ID on add." ma:hidden="true" ma:internalName="_dlc_DocIdPersistId" ma:readOnly="true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ublish_x002f_UpdateinAWS xmlns="99bafffc-51bf-4b0f-a18e-b3c6dcf77d93">true</Publish_x002f_UpdateinAWS>
    <f3e7f0a218d8438586e2a8545792c0ef xmlns="99bafffc-51bf-4b0f-a18e-b3c6dcf77d93" xsi:nil="true"/>
    <mb22360ee3e3407ca28e907eb3b7ca6b xmlns="99bafffc-51bf-4b0f-a18e-b3c6dcf77d93" xsi:nil="true"/>
    <HNZReviewDate xmlns="99bafffc-51bf-4b0f-a18e-b3c6dcf77d93" xsi:nil="true"/>
    <DateputinAWS xmlns="99bafffc-51bf-4b0f-a18e-b3c6dcf77d93" xsi:nil="true"/>
    <FileURL xmlns="99bafffc-51bf-4b0f-a18e-b3c6dcf77d93" xsi:nil="true"/>
    <Test xmlns="99bafffc-51bf-4b0f-a18e-b3c6dcf77d93">false</Test>
    <Control_x0020_state xmlns="99bafffc-51bf-4b0f-a18e-b3c6dcf77d93">Semi-controlled</Control_x0020_state>
    <p7110e5651294189b89368865130750f xmlns="99bafffc-51bf-4b0f-a18e-b3c6dcf77d93" xsi:nil="true"/>
    <p777f0da518742b188a1f7fd5ee91810 xmlns="99bafffc-51bf-4b0f-a18e-b3c6dcf77d93" xsi:nil="true"/>
    <TaxCatchAll xmlns="9253c88c-d550-4ff1-afdc-d5dc691f60b0">
      <Value>2</Value>
      <Value>3</Value>
    </TaxCatchAll>
    <ka9b207035bc48f2a4f6a2bfed7195b7 xmlns="99bafffc-51bf-4b0f-a18e-b3c6dcf77d93" xsi:nil="true"/>
    <AWSUploadName xmlns="99bafffc-51bf-4b0f-a18e-b3c6dcf77d93" xsi:nil="true"/>
    <SME_x0020__x002f__x0020_Owner xmlns="99bafffc-51bf-4b0f-a18e-b3c6dcf77d93">
      <UserInfo>
        <DisplayName/>
        <AccountId/>
        <AccountType/>
      </UserInfo>
    </SME_x0020__x002f__x0020_Owner>
    <_dlc_DocId xmlns="d3b74e82-c9ec-4ac4-aba2-12ff7e201463">1001576-1159430328-771</_dlc_DocId>
    <_dlc_DocIdUrl xmlns="d3b74e82-c9ec-4ac4-aba2-12ff7e201463">
      <Url>https://hauoraaotearoa.sharepoint.com/sites/1001576/_layouts/15/DocIdRedir.aspx?ID=1001576-1159430328-771</Url>
      <Description>1001576-1159430328-771</Description>
    </_dlc_DocIdUrl>
  </documentManagement>
</p:properties>
</file>

<file path=customXml/itemProps1.xml><?xml version="1.0" encoding="utf-8"?>
<ds:datastoreItem xmlns:ds="http://schemas.openxmlformats.org/officeDocument/2006/customXml" ds:itemID="{F8F50FB9-6681-4B29-876B-93DFCD88C2C2}"/>
</file>

<file path=customXml/itemProps2.xml><?xml version="1.0" encoding="utf-8"?>
<ds:datastoreItem xmlns:ds="http://schemas.openxmlformats.org/officeDocument/2006/customXml" ds:itemID="{540201A7-112E-4DAC-8446-442D246EC4C6}"/>
</file>

<file path=customXml/itemProps3.xml><?xml version="1.0" encoding="utf-8"?>
<ds:datastoreItem xmlns:ds="http://schemas.openxmlformats.org/officeDocument/2006/customXml" ds:itemID="{1DEBC299-BC03-411C-B360-61B58C69EA3C}"/>
</file>

<file path=customXml/itemProps4.xml><?xml version="1.0" encoding="utf-8"?>
<ds:datastoreItem xmlns:ds="http://schemas.openxmlformats.org/officeDocument/2006/customXml" ds:itemID="{4AC5F82B-CA19-4123-AC0F-63A8BBEC4C7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Ethnicity</vt:lpstr>
      <vt:lpstr>Gender</vt:lpstr>
      <vt:lpstr>Age</vt:lpstr>
      <vt:lpstr>Deprivation</vt:lpstr>
    </vt:vector>
  </TitlesOfParts>
  <Company>Ministry of Health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Access to Primary Care Tables - January 2017</dc:title>
  <dc:creator>Ministry of Health</dc:creator>
  <cp:lastModifiedBy>Yuelin Yao</cp:lastModifiedBy>
  <cp:lastPrinted>2023-04-12T02:01:49Z</cp:lastPrinted>
  <dcterms:created xsi:type="dcterms:W3CDTF">2015-08-23T23:06:45Z</dcterms:created>
  <dcterms:modified xsi:type="dcterms:W3CDTF">2024-10-11T00:35:38Z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0x010100D5C1E13D20A8554992C24F7EE470E023002950EC02031D6D4799265BD36BF630E8</vt:lpwstr>
  </property>
  <property fmtid="{D5CDD505-2E9C-101B-9397-08002B2CF9AE}" pid="3" name="ka9b207035bc48f2a4f6a2bfed7195b70">
    <vt:lpwstr>Communications and Engagement|0a443b19-3158-4081-b497-657038be65a6</vt:lpwstr>
  </property>
  <property fmtid="{D5CDD505-2E9C-101B-9397-08002B2CF9AE}" pid="4" name="mb22360ee3e3407ca28e907eb3b7ca6b0">
    <vt:lpwstr>Draft|4dbd6f0d-7021-43d2-a391-03666245495e</vt:lpwstr>
  </property>
  <property fmtid="{D5CDD505-2E9C-101B-9397-08002B2CF9AE}" pid="5" name="BusinessFunction">
    <vt:lpwstr>3;#Communications and Engagement|0a443b19-3158-4081-b497-657038be65a6</vt:lpwstr>
  </property>
  <property fmtid="{D5CDD505-2E9C-101B-9397-08002B2CF9AE}" pid="6" name="HNZStatus">
    <vt:lpwstr>2;#Draft|4dbd6f0d-7021-43d2-a391-03666245495e</vt:lpwstr>
  </property>
  <property fmtid="{D5CDD505-2E9C-101B-9397-08002B2CF9AE}" pid="7" name="_dlc_DocIdItemGuid">
    <vt:lpwstr>de83e441-b059-4801-b645-a7c612c55cc0</vt:lpwstr>
  </property>
  <property fmtid="{D5CDD505-2E9C-101B-9397-08002B2CF9AE}" pid="8" name="p777f0da518742b188a1f7fd5ee918100">
    <vt:lpwstr/>
  </property>
  <property fmtid="{D5CDD505-2E9C-101B-9397-08002B2CF9AE}" pid="9" name="f3e7f0a218d8438586e2a8545792c0ef0">
    <vt:lpwstr/>
  </property>
  <property fmtid="{D5CDD505-2E9C-101B-9397-08002B2CF9AE}" pid="10" name="p7110e5651294189b89368865130750f0">
    <vt:lpwstr/>
  </property>
  <property fmtid="{D5CDD505-2E9C-101B-9397-08002B2CF9AE}" pid="11" name="HNZLocalArea">
    <vt:lpwstr/>
  </property>
  <property fmtid="{D5CDD505-2E9C-101B-9397-08002B2CF9AE}" pid="12" name="HNZRegion">
    <vt:lpwstr/>
  </property>
  <property fmtid="{D5CDD505-2E9C-101B-9397-08002B2CF9AE}" pid="13" name="HNZTopic">
    <vt:lpwstr/>
  </property>
</Properties>
</file>