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xsfspd1\sasdata\Production\ServicePerformance\SAM\12 Primary Care\02 Regular Analyses\01 Web Pivot Table and Tier 1 Stats\Tier 1 Statistics\2024Q3\"/>
    </mc:Choice>
  </mc:AlternateContent>
  <xr:revisionPtr revIDLastSave="0" documentId="13_ncr:1_{3BAF3E1E-7C0C-44E4-96B7-34855326A554}" xr6:coauthVersionLast="47" xr6:coauthVersionMax="47" xr10:uidLastSave="{00000000-0000-0000-0000-000000000000}"/>
  <bookViews>
    <workbookView xWindow="-5300" yWindow="-19860" windowWidth="30350" windowHeight="1320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6" i="7" l="1"/>
  <c r="U26" i="7"/>
  <c r="V26" i="7" s="1"/>
  <c r="T26" i="7"/>
  <c r="R26" i="7"/>
  <c r="Q26" i="7"/>
  <c r="S26" i="7" s="1"/>
  <c r="O26" i="7"/>
  <c r="N26" i="7"/>
  <c r="P26" i="7" s="1"/>
  <c r="M26" i="7"/>
  <c r="K26" i="7"/>
  <c r="I26" i="7"/>
  <c r="J26" i="7" s="1"/>
  <c r="H26" i="7"/>
  <c r="F26" i="7"/>
  <c r="E26" i="7"/>
  <c r="G26" i="7" s="1"/>
  <c r="C26" i="7"/>
  <c r="B26" i="7"/>
  <c r="D26" i="7" s="1"/>
  <c r="I26" i="6"/>
  <c r="H26" i="6"/>
  <c r="F26" i="6"/>
  <c r="E26" i="6"/>
  <c r="C26" i="6"/>
  <c r="B26" i="6"/>
  <c r="L26" i="1"/>
  <c r="K26" i="1"/>
  <c r="B26" i="1" s="1"/>
  <c r="I26" i="1"/>
  <c r="H26" i="1"/>
  <c r="F26" i="1"/>
  <c r="E26" i="1"/>
  <c r="C26" i="1" l="1"/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D6" i="1" l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J26" i="1"/>
  <c r="R26" i="8"/>
  <c r="Q26" i="8"/>
  <c r="O26" i="8"/>
  <c r="N26" i="8"/>
  <c r="L26" i="8"/>
  <c r="K26" i="8"/>
  <c r="I26" i="8"/>
  <c r="H26" i="8"/>
  <c r="F26" i="8"/>
  <c r="E26" i="8"/>
  <c r="M26" i="1" l="1"/>
  <c r="G26" i="1"/>
  <c r="D26" i="1" l="1"/>
  <c r="B26" i="8"/>
  <c r="C26" i="8"/>
  <c r="D7" i="7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D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8"/>
</calcChain>
</file>

<file path=xl/sharedStrings.xml><?xml version="1.0" encoding="utf-8"?>
<sst xmlns="http://schemas.openxmlformats.org/spreadsheetml/2006/main" count="182" uniqueCount="50">
  <si>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</si>
  <si>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</si>
  <si>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</si>
  <si>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</si>
  <si>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</si>
  <si>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</si>
  <si>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</si>
  <si>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</si>
  <si>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</si>
  <si>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</si>
  <si>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</si>
  <si>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</si>
  <si>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</si>
  <si>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</si>
  <si>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</si>
  <si>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</si>
  <si>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</si>
  <si>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</si>
  <si>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</si>
  <si>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</si>
  <si>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</si>
  <si>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</si>
  <si>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</si>
  <si>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</si>
  <si>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</si>
  <si>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</si>
  <si>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</si>
  <si>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</si>
  <si>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</si>
  <si>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</si>
  <si>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</si>
  <si>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</si>
  <si>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</si>
  <si>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</si>
  <si>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</si>
  <si>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</si>
  <si>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</si>
  <si>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</si>
  <si>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</si>
  <si>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</si>
  <si>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</si>
  <si>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</si>
  <si>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Hawke's Bay</t>
  </si>
  <si>
    <t>Tairāwhiti</t>
  </si>
  <si>
    <t>Waitematā</t>
  </si>
  <si>
    <t>Māori</t>
  </si>
  <si>
    <t>District of Domicile</t>
  </si>
  <si>
    <t>This report shows the number and estimated percentage of the New Zealand population (based on Stats NZ population projections) who are enrolled in a PHO by prioritised ethnicity.</t>
  </si>
  <si>
    <t xml:space="preserve">           Population is based on the December 2023 update of the projections provided by Stats NZ.</t>
  </si>
  <si>
    <t>Access to Primary Care by Prioritised Ethnicity (July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</si>
</sst>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31" sqref="G31"/>
    </sheetView>
  </sheetViews>
  <sheetFormatPr defaultColWidth="9.21875" defaultRowHeight="11.4" x14ac:dyDescent="0.25"/>
  <cols>
    <col min="1" max="1" width="27.5546875" style="3" customWidth="1"/>
    <col min="2" max="13" width="9.44140625" style="3" customWidth="1"/>
    <col min="14" max="16384" width="9.21875" style="3"/>
  </cols>
  <sheetData>
    <row r="1" spans="1:14" ht="13.8" x14ac:dyDescent="0.25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2" x14ac:dyDescent="0.25">
      <c r="A2" s="12" t="s">
        <v>47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35" customHeight="1" x14ac:dyDescent="0.25">
      <c r="B4" s="14" t="s">
        <v>0</v>
      </c>
      <c r="C4" s="15"/>
      <c r="D4" s="15"/>
      <c r="E4" s="14" t="s">
        <v>45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35" customHeight="1" x14ac:dyDescent="0.25">
      <c r="A6" s="13" t="s">
        <v>3</v>
      </c>
      <c r="B6" s="1">
        <v>481267</v>
      </c>
      <c r="C6" s="1">
        <v>502010</v>
      </c>
      <c r="D6" s="22">
        <f>IF(B6=0,"",B6/C6)</f>
        <v>0.95868010597398456</v>
      </c>
      <c r="E6" s="1">
        <v>36199</v>
      </c>
      <c r="F6" s="1">
        <v>40790.000000000007</v>
      </c>
      <c r="G6" s="22">
        <f>IF(E6=0,"",E6/F6)</f>
        <v>0.88744790389801409</v>
      </c>
      <c r="H6" s="1">
        <v>56274</v>
      </c>
      <c r="I6" s="1">
        <v>56850.000000000015</v>
      </c>
      <c r="J6" s="22">
        <f>IF(H6=0,"",H6/I6)</f>
        <v>0.98986807387862774</v>
      </c>
      <c r="K6" s="1">
        <v>388794</v>
      </c>
      <c r="L6" s="1">
        <v>404370</v>
      </c>
      <c r="M6" s="22">
        <f>IF(K6=0,"",K6/L6)</f>
        <v>0.96148082201943763</v>
      </c>
      <c r="N6" s="5"/>
    </row>
    <row r="7" spans="1:14" ht="13.35" customHeight="1" x14ac:dyDescent="0.25">
      <c r="A7" s="13" t="s">
        <v>4</v>
      </c>
      <c r="B7" s="1">
        <v>262114</v>
      </c>
      <c r="C7" s="1">
        <v>285330</v>
      </c>
      <c r="D7" s="22">
        <f t="shared" ref="D7:D26" si="0">IF(B7=0,"",B7/C7)</f>
        <v>0.91863456348789119</v>
      </c>
      <c r="E7" s="1">
        <v>63154</v>
      </c>
      <c r="F7" s="1">
        <v>74230.000000000015</v>
      </c>
      <c r="G7" s="22">
        <f t="shared" ref="G7:G26" si="1">IF(E7=0,"",E7/F7)</f>
        <v>0.85078809106830111</v>
      </c>
      <c r="H7" s="1">
        <v>5069</v>
      </c>
      <c r="I7" s="1">
        <v>5660</v>
      </c>
      <c r="J7" s="22">
        <f t="shared" ref="J7:J26" si="2">IF(H7=0,"",H7/I7)</f>
        <v>0.89558303886925794</v>
      </c>
      <c r="K7" s="1">
        <v>193891</v>
      </c>
      <c r="L7" s="1">
        <v>205439.99999999997</v>
      </c>
      <c r="M7" s="22">
        <f t="shared" ref="M7:M26" si="3">IF(K7=0,"",K7/L7)</f>
        <v>0.94378407320872293</v>
      </c>
      <c r="N7" s="5"/>
    </row>
    <row r="8" spans="1:14" ht="13.35" customHeight="1" x14ac:dyDescent="0.25">
      <c r="A8" s="13" t="s">
        <v>5</v>
      </c>
      <c r="B8" s="1">
        <v>598031</v>
      </c>
      <c r="C8" s="1">
        <v>615129.99999999988</v>
      </c>
      <c r="D8" s="22">
        <f t="shared" si="0"/>
        <v>0.97220262383561218</v>
      </c>
      <c r="E8" s="1">
        <v>55869</v>
      </c>
      <c r="F8" s="1">
        <v>63380</v>
      </c>
      <c r="G8" s="22">
        <f t="shared" si="1"/>
        <v>0.88149258441148626</v>
      </c>
      <c r="H8" s="1">
        <v>18255</v>
      </c>
      <c r="I8" s="1">
        <v>19780</v>
      </c>
      <c r="J8" s="22">
        <f t="shared" si="2"/>
        <v>0.92290192113245706</v>
      </c>
      <c r="K8" s="1">
        <v>523907</v>
      </c>
      <c r="L8" s="1">
        <v>531969.99999999988</v>
      </c>
      <c r="M8" s="22">
        <f t="shared" si="3"/>
        <v>0.98484313025170611</v>
      </c>
      <c r="N8" s="5"/>
    </row>
    <row r="9" spans="1:14" ht="13.35" customHeight="1" x14ac:dyDescent="0.25">
      <c r="A9" s="13" t="s">
        <v>38</v>
      </c>
      <c r="B9" s="1">
        <v>308551</v>
      </c>
      <c r="C9" s="1">
        <v>330529.99999999994</v>
      </c>
      <c r="D9" s="22">
        <f t="shared" si="0"/>
        <v>0.93350376667776014</v>
      </c>
      <c r="E9" s="1">
        <v>34911</v>
      </c>
      <c r="F9" s="1">
        <v>41250</v>
      </c>
      <c r="G9" s="22">
        <f t="shared" si="1"/>
        <v>0.84632727272727271</v>
      </c>
      <c r="H9" s="1">
        <v>22929</v>
      </c>
      <c r="I9" s="1">
        <v>23690</v>
      </c>
      <c r="J9" s="22">
        <f t="shared" si="2"/>
        <v>0.96787674124102996</v>
      </c>
      <c r="K9" s="1">
        <v>250711</v>
      </c>
      <c r="L9" s="1">
        <v>265589.99999999994</v>
      </c>
      <c r="M9" s="22">
        <f t="shared" si="3"/>
        <v>0.94397755939606176</v>
      </c>
      <c r="N9" s="5"/>
    </row>
    <row r="10" spans="1:14" ht="13.35" customHeight="1" x14ac:dyDescent="0.25">
      <c r="A10" s="13" t="s">
        <v>6</v>
      </c>
      <c r="B10" s="1">
        <v>609284</v>
      </c>
      <c r="C10" s="1">
        <v>641700</v>
      </c>
      <c r="D10" s="22">
        <f t="shared" si="0"/>
        <v>0.94948418263986289</v>
      </c>
      <c r="E10" s="1">
        <v>81576</v>
      </c>
      <c r="F10" s="1">
        <v>103040.00000000003</v>
      </c>
      <c r="G10" s="22">
        <f t="shared" si="1"/>
        <v>0.79169254658385069</v>
      </c>
      <c r="H10" s="1">
        <v>150254</v>
      </c>
      <c r="I10" s="1">
        <v>143699.99999999994</v>
      </c>
      <c r="J10" s="22">
        <f t="shared" si="2"/>
        <v>1.0456089074460686</v>
      </c>
      <c r="K10" s="1">
        <v>377454</v>
      </c>
      <c r="L10" s="1">
        <v>394959.99999999994</v>
      </c>
      <c r="M10" s="22">
        <f t="shared" si="3"/>
        <v>0.95567652420498295</v>
      </c>
      <c r="N10" s="5"/>
    </row>
    <row r="11" spans="1:14" ht="13.35" customHeight="1" x14ac:dyDescent="0.25">
      <c r="A11" s="13" t="s">
        <v>42</v>
      </c>
      <c r="B11" s="1">
        <v>170710</v>
      </c>
      <c r="C11" s="1">
        <v>186470</v>
      </c>
      <c r="D11" s="22">
        <f t="shared" si="0"/>
        <v>0.91548238322518372</v>
      </c>
      <c r="E11" s="1">
        <v>44707</v>
      </c>
      <c r="F11" s="1">
        <v>53500</v>
      </c>
      <c r="G11" s="22">
        <f t="shared" si="1"/>
        <v>0.83564485981308412</v>
      </c>
      <c r="H11" s="1">
        <v>6470</v>
      </c>
      <c r="I11" s="1">
        <v>8770</v>
      </c>
      <c r="J11" s="22">
        <f t="shared" si="2"/>
        <v>0.73774230330672752</v>
      </c>
      <c r="K11" s="1">
        <v>119533</v>
      </c>
      <c r="L11" s="1">
        <v>124199.99999999999</v>
      </c>
      <c r="M11" s="22">
        <f t="shared" si="3"/>
        <v>0.96242351046698882</v>
      </c>
      <c r="N11" s="5"/>
    </row>
    <row r="12" spans="1:14" ht="13.35" customHeight="1" x14ac:dyDescent="0.25">
      <c r="A12" s="13" t="s">
        <v>7</v>
      </c>
      <c r="B12" s="1">
        <v>154379</v>
      </c>
      <c r="C12" s="1">
        <v>164230</v>
      </c>
      <c r="D12" s="22">
        <f t="shared" si="0"/>
        <v>0.94001704926018392</v>
      </c>
      <c r="E12" s="1">
        <v>25759</v>
      </c>
      <c r="F12" s="1">
        <v>31249.999999999993</v>
      </c>
      <c r="G12" s="22">
        <f t="shared" si="1"/>
        <v>0.82428800000000024</v>
      </c>
      <c r="H12" s="1">
        <v>12421</v>
      </c>
      <c r="I12" s="1">
        <v>12999.999999999998</v>
      </c>
      <c r="J12" s="22">
        <f t="shared" si="2"/>
        <v>0.95546153846153858</v>
      </c>
      <c r="K12" s="1">
        <v>116199</v>
      </c>
      <c r="L12" s="1">
        <v>119980.00000000001</v>
      </c>
      <c r="M12" s="22">
        <f t="shared" si="3"/>
        <v>0.96848641440240024</v>
      </c>
      <c r="N12" s="5"/>
    </row>
    <row r="13" spans="1:14" ht="13.35" customHeight="1" x14ac:dyDescent="0.25">
      <c r="A13" s="13" t="s">
        <v>8</v>
      </c>
      <c r="B13" s="1">
        <v>110691</v>
      </c>
      <c r="C13" s="1">
        <v>121730.00000000003</v>
      </c>
      <c r="D13" s="22">
        <f t="shared" si="0"/>
        <v>0.90931569867740059</v>
      </c>
      <c r="E13" s="1">
        <v>39934</v>
      </c>
      <c r="F13" s="1">
        <v>46590.000000000022</v>
      </c>
      <c r="G13" s="22">
        <f t="shared" si="1"/>
        <v>0.85713672461901658</v>
      </c>
      <c r="H13" s="1">
        <v>2976</v>
      </c>
      <c r="I13" s="1">
        <v>3189.9999999999995</v>
      </c>
      <c r="J13" s="22">
        <f t="shared" si="2"/>
        <v>0.93291536050156754</v>
      </c>
      <c r="K13" s="1">
        <v>67781</v>
      </c>
      <c r="L13" s="1">
        <v>71950</v>
      </c>
      <c r="M13" s="22">
        <f t="shared" si="3"/>
        <v>0.94205698401667826</v>
      </c>
      <c r="N13" s="5"/>
    </row>
    <row r="14" spans="1:14" ht="13.35" customHeight="1" x14ac:dyDescent="0.25">
      <c r="A14" s="13" t="s">
        <v>39</v>
      </c>
      <c r="B14" s="1">
        <v>179352</v>
      </c>
      <c r="C14" s="1">
        <v>195620.00000000003</v>
      </c>
      <c r="D14" s="22">
        <f t="shared" si="0"/>
        <v>0.91683876904202011</v>
      </c>
      <c r="E14" s="1">
        <v>34805</v>
      </c>
      <c r="F14" s="1">
        <v>43270</v>
      </c>
      <c r="G14" s="22">
        <f t="shared" si="1"/>
        <v>0.8043679223480471</v>
      </c>
      <c r="H14" s="1">
        <v>6076</v>
      </c>
      <c r="I14" s="1">
        <v>6860.0000000000018</v>
      </c>
      <c r="J14" s="22">
        <f t="shared" si="2"/>
        <v>0.88571428571428545</v>
      </c>
      <c r="K14" s="1">
        <v>138471</v>
      </c>
      <c r="L14" s="1">
        <v>145490.00000000003</v>
      </c>
      <c r="M14" s="22">
        <f t="shared" si="3"/>
        <v>0.95175613444222951</v>
      </c>
      <c r="N14" s="5"/>
    </row>
    <row r="15" spans="1:14" ht="13.35" customHeight="1" x14ac:dyDescent="0.25">
      <c r="A15" s="13" t="s">
        <v>9</v>
      </c>
      <c r="B15" s="1">
        <v>157820</v>
      </c>
      <c r="C15" s="1">
        <v>169210.00000000006</v>
      </c>
      <c r="D15" s="22">
        <f t="shared" si="0"/>
        <v>0.9326871934282841</v>
      </c>
      <c r="E15" s="1">
        <v>16387</v>
      </c>
      <c r="F15" s="1">
        <v>19630.000000000004</v>
      </c>
      <c r="G15" s="22">
        <f t="shared" si="1"/>
        <v>0.8347936831380538</v>
      </c>
      <c r="H15" s="1">
        <v>3083</v>
      </c>
      <c r="I15" s="1">
        <v>4050.0000000000005</v>
      </c>
      <c r="J15" s="22">
        <f t="shared" si="2"/>
        <v>0.76123456790123445</v>
      </c>
      <c r="K15" s="1">
        <v>138350</v>
      </c>
      <c r="L15" s="1">
        <v>145530.00000000006</v>
      </c>
      <c r="M15" s="22">
        <f t="shared" si="3"/>
        <v>0.95066309352023604</v>
      </c>
      <c r="N15" s="5"/>
    </row>
    <row r="16" spans="1:14" ht="13.35" customHeight="1" x14ac:dyDescent="0.25">
      <c r="A16" s="13" t="s">
        <v>10</v>
      </c>
      <c r="B16" s="1">
        <v>194126</v>
      </c>
      <c r="C16" s="1">
        <v>207530.00000000006</v>
      </c>
      <c r="D16" s="22">
        <f t="shared" si="0"/>
        <v>0.9354117476991276</v>
      </c>
      <c r="E16" s="1">
        <v>67916</v>
      </c>
      <c r="F16" s="1">
        <v>75190.000000000015</v>
      </c>
      <c r="G16" s="22">
        <f t="shared" si="1"/>
        <v>0.90325841202287516</v>
      </c>
      <c r="H16" s="1">
        <v>4331</v>
      </c>
      <c r="I16" s="1">
        <v>4800</v>
      </c>
      <c r="J16" s="22">
        <f t="shared" si="2"/>
        <v>0.90229166666666671</v>
      </c>
      <c r="K16" s="1">
        <v>121879</v>
      </c>
      <c r="L16" s="1">
        <v>127540.00000000004</v>
      </c>
      <c r="M16" s="22">
        <f t="shared" si="3"/>
        <v>0.95561392504312337</v>
      </c>
      <c r="N16" s="5"/>
    </row>
    <row r="17" spans="1:15" ht="13.35" customHeight="1" x14ac:dyDescent="0.25">
      <c r="A17" s="13" t="s">
        <v>11</v>
      </c>
      <c r="B17" s="1">
        <v>61327</v>
      </c>
      <c r="C17" s="1">
        <v>63814.999999999993</v>
      </c>
      <c r="D17" s="22">
        <f t="shared" si="0"/>
        <v>0.96101230118310754</v>
      </c>
      <c r="E17" s="1">
        <v>5136</v>
      </c>
      <c r="F17" s="1">
        <v>6370.0000000000009</v>
      </c>
      <c r="G17" s="22">
        <f t="shared" si="1"/>
        <v>0.80627943485086329</v>
      </c>
      <c r="H17" s="1">
        <v>1674</v>
      </c>
      <c r="I17" s="1">
        <v>1295</v>
      </c>
      <c r="J17" s="22">
        <f t="shared" si="2"/>
        <v>1.2926640926640927</v>
      </c>
      <c r="K17" s="1">
        <v>54517</v>
      </c>
      <c r="L17" s="1">
        <v>56149.999999999993</v>
      </c>
      <c r="M17" s="22">
        <f t="shared" si="3"/>
        <v>0.97091718610863775</v>
      </c>
      <c r="N17" s="5"/>
    </row>
    <row r="18" spans="1:15" ht="13.35" customHeight="1" x14ac:dyDescent="0.25">
      <c r="A18" s="13" t="s">
        <v>12</v>
      </c>
      <c r="B18" s="1">
        <v>342464</v>
      </c>
      <c r="C18" s="1">
        <v>368270</v>
      </c>
      <c r="D18" s="22">
        <f t="shared" si="0"/>
        <v>0.92992641268634424</v>
      </c>
      <c r="E18" s="1">
        <v>34900</v>
      </c>
      <c r="F18" s="1">
        <v>41700.000000000015</v>
      </c>
      <c r="G18" s="22">
        <f t="shared" si="1"/>
        <v>0.83693045563549129</v>
      </c>
      <c r="H18" s="1">
        <v>9523</v>
      </c>
      <c r="I18" s="1">
        <v>9329.9999999999964</v>
      </c>
      <c r="J18" s="22">
        <f t="shared" si="2"/>
        <v>1.0206859592711686</v>
      </c>
      <c r="K18" s="1">
        <v>298041</v>
      </c>
      <c r="L18" s="1">
        <v>317240</v>
      </c>
      <c r="M18" s="22">
        <f t="shared" si="3"/>
        <v>0.9394811499180431</v>
      </c>
      <c r="N18" s="5"/>
    </row>
    <row r="19" spans="1:15" ht="13.35" customHeight="1" x14ac:dyDescent="0.25">
      <c r="A19" s="13" t="s">
        <v>43</v>
      </c>
      <c r="B19" s="1">
        <v>49538</v>
      </c>
      <c r="C19" s="1">
        <v>53640</v>
      </c>
      <c r="D19" s="22">
        <f t="shared" si="0"/>
        <v>0.92352721849366148</v>
      </c>
      <c r="E19" s="1">
        <v>24918</v>
      </c>
      <c r="F19" s="1">
        <v>29759.999999999993</v>
      </c>
      <c r="G19" s="22">
        <f t="shared" si="1"/>
        <v>0.8372983870967744</v>
      </c>
      <c r="H19" s="1">
        <v>1305</v>
      </c>
      <c r="I19" s="1">
        <v>1250</v>
      </c>
      <c r="J19" s="22">
        <f t="shared" si="2"/>
        <v>1.044</v>
      </c>
      <c r="K19" s="1">
        <v>23315</v>
      </c>
      <c r="L19" s="1">
        <v>22630.000000000004</v>
      </c>
      <c r="M19" s="22">
        <f t="shared" si="3"/>
        <v>1.0302695536897921</v>
      </c>
      <c r="N19" s="5"/>
    </row>
    <row r="20" spans="1:15" ht="13.35" customHeight="1" x14ac:dyDescent="0.25">
      <c r="A20" s="13" t="s">
        <v>13</v>
      </c>
      <c r="B20" s="1">
        <v>123068</v>
      </c>
      <c r="C20" s="1">
        <v>130020.00000000004</v>
      </c>
      <c r="D20" s="22">
        <f t="shared" si="0"/>
        <v>0.94653130287648024</v>
      </c>
      <c r="E20" s="1">
        <v>22836</v>
      </c>
      <c r="F20" s="1">
        <v>28270.000000000004</v>
      </c>
      <c r="G20" s="22">
        <f t="shared" si="1"/>
        <v>0.80778210116731508</v>
      </c>
      <c r="H20" s="1">
        <v>1867</v>
      </c>
      <c r="I20" s="1">
        <v>2000.0000000000005</v>
      </c>
      <c r="J20" s="22">
        <f t="shared" si="2"/>
        <v>0.93349999999999977</v>
      </c>
      <c r="K20" s="1">
        <v>98365</v>
      </c>
      <c r="L20" s="1">
        <v>99750.000000000044</v>
      </c>
      <c r="M20" s="22">
        <f t="shared" si="3"/>
        <v>0.98611528822055095</v>
      </c>
      <c r="N20" s="5"/>
    </row>
    <row r="21" spans="1:15" ht="13.35" customHeight="1" x14ac:dyDescent="0.25">
      <c r="A21" s="13" t="s">
        <v>14</v>
      </c>
      <c r="B21" s="1">
        <v>437889</v>
      </c>
      <c r="C21" s="1">
        <v>472700.00000000006</v>
      </c>
      <c r="D21" s="22">
        <f t="shared" si="0"/>
        <v>0.92635709752485706</v>
      </c>
      <c r="E21" s="1">
        <v>96325</v>
      </c>
      <c r="F21" s="1">
        <v>115169.99999999999</v>
      </c>
      <c r="G21" s="22">
        <f t="shared" si="1"/>
        <v>0.83637231918034216</v>
      </c>
      <c r="H21" s="1">
        <v>15017</v>
      </c>
      <c r="I21" s="1">
        <v>15089.999999999996</v>
      </c>
      <c r="J21" s="22">
        <f t="shared" si="2"/>
        <v>0.99516235917826401</v>
      </c>
      <c r="K21" s="1">
        <v>326547</v>
      </c>
      <c r="L21" s="1">
        <v>342440.00000000006</v>
      </c>
      <c r="M21" s="22">
        <f t="shared" si="3"/>
        <v>0.95358894988903153</v>
      </c>
      <c r="N21" s="5"/>
    </row>
    <row r="22" spans="1:15" ht="13.35" customHeight="1" x14ac:dyDescent="0.25">
      <c r="A22" s="13" t="s">
        <v>15</v>
      </c>
      <c r="B22" s="1">
        <v>49251</v>
      </c>
      <c r="C22" s="1">
        <v>51635.000000000007</v>
      </c>
      <c r="D22" s="22">
        <f t="shared" si="0"/>
        <v>0.95382976663116092</v>
      </c>
      <c r="E22" s="1">
        <v>8966</v>
      </c>
      <c r="F22" s="1">
        <v>9900</v>
      </c>
      <c r="G22" s="22">
        <f t="shared" si="1"/>
        <v>0.9056565656565656</v>
      </c>
      <c r="H22" s="1">
        <v>1147</v>
      </c>
      <c r="I22" s="1">
        <v>1215</v>
      </c>
      <c r="J22" s="22">
        <f t="shared" si="2"/>
        <v>0.94403292181069964</v>
      </c>
      <c r="K22" s="1">
        <v>39138</v>
      </c>
      <c r="L22" s="1">
        <v>40520.000000000007</v>
      </c>
      <c r="M22" s="22">
        <f t="shared" si="3"/>
        <v>0.96589338598223085</v>
      </c>
      <c r="N22" s="5"/>
    </row>
    <row r="23" spans="1:15" ht="13.35" customHeight="1" x14ac:dyDescent="0.25">
      <c r="A23" s="13" t="s">
        <v>44</v>
      </c>
      <c r="B23" s="1">
        <v>639980</v>
      </c>
      <c r="C23" s="1">
        <v>662709.99999999977</v>
      </c>
      <c r="D23" s="22">
        <f t="shared" si="0"/>
        <v>0.96570143803473651</v>
      </c>
      <c r="E23" s="1">
        <v>56353</v>
      </c>
      <c r="F23" s="1">
        <v>70099.999999999985</v>
      </c>
      <c r="G23" s="22">
        <f t="shared" si="1"/>
        <v>0.8038944365192584</v>
      </c>
      <c r="H23" s="1">
        <v>47524</v>
      </c>
      <c r="I23" s="1">
        <v>49910</v>
      </c>
      <c r="J23" s="22">
        <f t="shared" si="2"/>
        <v>0.95219394910839517</v>
      </c>
      <c r="K23" s="1">
        <v>536103</v>
      </c>
      <c r="L23" s="1">
        <v>542699.99999999977</v>
      </c>
      <c r="M23" s="22">
        <f t="shared" si="3"/>
        <v>0.98784411276948636</v>
      </c>
      <c r="N23" s="5"/>
    </row>
    <row r="24" spans="1:15" ht="13.35" customHeight="1" x14ac:dyDescent="0.25">
      <c r="A24" s="13" t="s">
        <v>16</v>
      </c>
      <c r="B24" s="1">
        <v>32756</v>
      </c>
      <c r="C24" s="1">
        <v>32955</v>
      </c>
      <c r="D24" s="22">
        <f t="shared" si="0"/>
        <v>0.99396146260051588</v>
      </c>
      <c r="E24" s="1">
        <v>3916</v>
      </c>
      <c r="F24" s="1">
        <v>4339.9999999999991</v>
      </c>
      <c r="G24" s="22">
        <f t="shared" si="1"/>
        <v>0.90230414746543797</v>
      </c>
      <c r="H24" s="1">
        <v>458</v>
      </c>
      <c r="I24" s="1">
        <v>375</v>
      </c>
      <c r="J24" s="22">
        <f t="shared" si="2"/>
        <v>1.2213333333333334</v>
      </c>
      <c r="K24" s="1">
        <v>28382</v>
      </c>
      <c r="L24" s="1">
        <v>28240.000000000004</v>
      </c>
      <c r="M24" s="22">
        <f t="shared" si="3"/>
        <v>1.0050283286118979</v>
      </c>
      <c r="N24" s="5"/>
    </row>
    <row r="25" spans="1:15" ht="13.35" customHeight="1" x14ac:dyDescent="0.25">
      <c r="A25" s="13" t="s">
        <v>17</v>
      </c>
      <c r="B25" s="1">
        <v>66402</v>
      </c>
      <c r="C25" s="1">
        <v>70570</v>
      </c>
      <c r="D25" s="22">
        <f t="shared" si="0"/>
        <v>0.94093807566954801</v>
      </c>
      <c r="E25" s="1">
        <v>17811</v>
      </c>
      <c r="F25" s="1">
        <v>20869.999999999996</v>
      </c>
      <c r="G25" s="22">
        <f t="shared" si="1"/>
        <v>0.85342597029228573</v>
      </c>
      <c r="H25" s="1">
        <v>1955</v>
      </c>
      <c r="I25" s="1">
        <v>2269.9999999999995</v>
      </c>
      <c r="J25" s="22">
        <f t="shared" si="2"/>
        <v>0.8612334801762116</v>
      </c>
      <c r="K25" s="1">
        <v>46636</v>
      </c>
      <c r="L25" s="1">
        <v>47430.000000000007</v>
      </c>
      <c r="M25" s="22">
        <f t="shared" si="3"/>
        <v>0.98325954037528973</v>
      </c>
      <c r="N25" s="5"/>
    </row>
    <row r="26" spans="1:15" ht="13.35" customHeight="1" x14ac:dyDescent="0.25">
      <c r="A26" s="19" t="s">
        <v>18</v>
      </c>
      <c r="B26" s="20">
        <f>E26+H26+K26</f>
        <v>5029000</v>
      </c>
      <c r="C26" s="20">
        <f t="shared" ref="C26" si="4">F26+I26+L26</f>
        <v>5325805</v>
      </c>
      <c r="D26" s="21">
        <f t="shared" si="0"/>
        <v>0.94427039668181623</v>
      </c>
      <c r="E26" s="20">
        <f>SUM(E6:E25)</f>
        <v>772378</v>
      </c>
      <c r="F26" s="20">
        <f>SUM(F6:F25)</f>
        <v>918600.00000000012</v>
      </c>
      <c r="G26" s="21">
        <f t="shared" si="1"/>
        <v>0.8408208142826038</v>
      </c>
      <c r="H26" s="20">
        <f>SUM(H6:H25)</f>
        <v>368608</v>
      </c>
      <c r="I26" s="20">
        <f>SUM(I6:I25)</f>
        <v>373084.99999999994</v>
      </c>
      <c r="J26" s="21">
        <f t="shared" si="2"/>
        <v>0.98800005360708698</v>
      </c>
      <c r="K26" s="20">
        <f>SUM(K6:K25)</f>
        <v>3888014</v>
      </c>
      <c r="L26" s="20">
        <f>SUM(L6:L25)</f>
        <v>4034120</v>
      </c>
      <c r="M26" s="21">
        <f t="shared" si="3"/>
        <v>0.96378243582243461</v>
      </c>
      <c r="N26" s="5"/>
    </row>
    <row r="28" spans="1:15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</row>
    <row r="29" spans="1:15" x14ac:dyDescent="0.25">
      <c r="A29" s="3" t="s">
        <v>48</v>
      </c>
    </row>
    <row r="32" spans="1:15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I30" sqref="I30"/>
    </sheetView>
  </sheetViews>
  <sheetFormatPr defaultColWidth="9.21875" defaultRowHeight="11.4" x14ac:dyDescent="0.25"/>
  <cols>
    <col min="1" max="1" width="27.5546875" style="3" customWidth="1"/>
    <col min="2" max="10" width="9.44140625" style="3" customWidth="1"/>
    <col min="11" max="16384" width="9.21875" style="3"/>
  </cols>
  <sheetData>
    <row r="1" spans="1:10" ht="13.8" x14ac:dyDescent="0.25">
      <c r="A1" s="24" t="str">
        <f>SUBSTITUTE(Ethnicity!A1,"Ethnicity","Gender")</f>
        <v>Access to Primary Care by Prioritised Gender (July 2024)</v>
      </c>
      <c r="B1" s="2"/>
      <c r="C1" s="2"/>
      <c r="D1" s="2"/>
      <c r="E1" s="2"/>
      <c r="F1" s="2"/>
      <c r="G1" s="2"/>
      <c r="H1" s="2"/>
      <c r="I1" s="2"/>
      <c r="J1" s="2"/>
    </row>
    <row r="2" spans="1:10" ht="12" x14ac:dyDescent="0.25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</row>
    <row r="3" spans="1:10" ht="12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35" customHeight="1" x14ac:dyDescent="0.25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35" customHeight="1" x14ac:dyDescent="0.25">
      <c r="A6" s="13" t="s">
        <v>3</v>
      </c>
      <c r="B6" s="1">
        <v>481267</v>
      </c>
      <c r="C6" s="1">
        <v>502009.99999999994</v>
      </c>
      <c r="D6" s="22">
        <f>IF(B6=0,"",B6/C6)</f>
        <v>0.95868010597398468</v>
      </c>
      <c r="E6" s="25">
        <v>246342</v>
      </c>
      <c r="F6" s="25">
        <v>250869.99999999997</v>
      </c>
      <c r="G6" s="22">
        <f>IF(E6=0,"",E6/F6)</f>
        <v>0.98195081117710381</v>
      </c>
      <c r="H6" s="25">
        <v>234925</v>
      </c>
      <c r="I6" s="25">
        <v>251139.99999999997</v>
      </c>
      <c r="J6" s="22">
        <f>IF(H6=0,"",H6/I6)</f>
        <v>0.93543441904913605</v>
      </c>
    </row>
    <row r="7" spans="1:10" ht="13.35" customHeight="1" x14ac:dyDescent="0.25">
      <c r="A7" s="13" t="s">
        <v>4</v>
      </c>
      <c r="B7" s="1">
        <v>262114</v>
      </c>
      <c r="C7" s="1">
        <v>285330.00000000012</v>
      </c>
      <c r="D7" s="22">
        <f t="shared" ref="D7:D26" si="0">IF(B7=0,"",B7/C7)</f>
        <v>0.91863456348789085</v>
      </c>
      <c r="E7" s="25">
        <v>135981</v>
      </c>
      <c r="F7" s="25">
        <v>144280.00000000006</v>
      </c>
      <c r="G7" s="22">
        <f t="shared" ref="G7:G26" si="1">IF(E7=0,"",E7/F7)</f>
        <v>0.94247990019406669</v>
      </c>
      <c r="H7" s="25">
        <v>126133</v>
      </c>
      <c r="I7" s="25">
        <v>141050.00000000006</v>
      </c>
      <c r="J7" s="22">
        <f t="shared" ref="J7:J26" si="2">IF(H7=0,"",H7/I7)</f>
        <v>0.89424317617865967</v>
      </c>
    </row>
    <row r="8" spans="1:10" ht="13.35" customHeight="1" x14ac:dyDescent="0.25">
      <c r="A8" s="13" t="s">
        <v>5</v>
      </c>
      <c r="B8" s="1">
        <v>598031</v>
      </c>
      <c r="C8" s="1">
        <v>615130</v>
      </c>
      <c r="D8" s="22">
        <f t="shared" si="0"/>
        <v>0.97220262383561196</v>
      </c>
      <c r="E8" s="25">
        <v>305878</v>
      </c>
      <c r="F8" s="25">
        <v>307160</v>
      </c>
      <c r="G8" s="22">
        <f t="shared" si="1"/>
        <v>0.9958262794634718</v>
      </c>
      <c r="H8" s="25">
        <v>292153</v>
      </c>
      <c r="I8" s="25">
        <v>307969.99999999994</v>
      </c>
      <c r="J8" s="22">
        <f t="shared" si="2"/>
        <v>0.94864110140598124</v>
      </c>
    </row>
    <row r="9" spans="1:10" ht="13.35" customHeight="1" x14ac:dyDescent="0.25">
      <c r="A9" s="13" t="s">
        <v>38</v>
      </c>
      <c r="B9" s="1">
        <v>308551</v>
      </c>
      <c r="C9" s="1">
        <v>330530</v>
      </c>
      <c r="D9" s="22">
        <f t="shared" si="0"/>
        <v>0.93350376667775992</v>
      </c>
      <c r="E9" s="25">
        <v>161125</v>
      </c>
      <c r="F9" s="25">
        <v>170070</v>
      </c>
      <c r="G9" s="22">
        <f t="shared" si="1"/>
        <v>0.94740401011348263</v>
      </c>
      <c r="H9" s="25">
        <v>147426</v>
      </c>
      <c r="I9" s="25">
        <v>160460</v>
      </c>
      <c r="J9" s="22">
        <f t="shared" si="2"/>
        <v>0.91877103327932197</v>
      </c>
    </row>
    <row r="10" spans="1:10" ht="13.35" customHeight="1" x14ac:dyDescent="0.25">
      <c r="A10" s="13" t="s">
        <v>6</v>
      </c>
      <c r="B10" s="1">
        <v>609284</v>
      </c>
      <c r="C10" s="1">
        <v>641700</v>
      </c>
      <c r="D10" s="22">
        <f t="shared" si="0"/>
        <v>0.94948418263986289</v>
      </c>
      <c r="E10" s="25">
        <v>308730</v>
      </c>
      <c r="F10" s="25">
        <v>320750</v>
      </c>
      <c r="G10" s="22">
        <f t="shared" si="1"/>
        <v>0.96252533125487139</v>
      </c>
      <c r="H10" s="25">
        <v>300554</v>
      </c>
      <c r="I10" s="25">
        <v>320950</v>
      </c>
      <c r="J10" s="22">
        <f t="shared" si="2"/>
        <v>0.93645116061691858</v>
      </c>
    </row>
    <row r="11" spans="1:10" ht="13.35" customHeight="1" x14ac:dyDescent="0.25">
      <c r="A11" s="13" t="s">
        <v>42</v>
      </c>
      <c r="B11" s="1">
        <v>170710</v>
      </c>
      <c r="C11" s="1">
        <v>186470</v>
      </c>
      <c r="D11" s="22">
        <f t="shared" si="0"/>
        <v>0.91548238322518372</v>
      </c>
      <c r="E11" s="25">
        <v>89075</v>
      </c>
      <c r="F11" s="25">
        <v>93719.999999999985</v>
      </c>
      <c r="G11" s="22">
        <f t="shared" si="1"/>
        <v>0.95043747332479744</v>
      </c>
      <c r="H11" s="25">
        <v>81635</v>
      </c>
      <c r="I11" s="25">
        <v>92750</v>
      </c>
      <c r="J11" s="22">
        <f t="shared" si="2"/>
        <v>0.88016172506738544</v>
      </c>
    </row>
    <row r="12" spans="1:10" ht="13.35" customHeight="1" x14ac:dyDescent="0.25">
      <c r="A12" s="13" t="s">
        <v>7</v>
      </c>
      <c r="B12" s="1">
        <v>154379</v>
      </c>
      <c r="C12" s="1">
        <v>164230</v>
      </c>
      <c r="D12" s="22">
        <f t="shared" si="0"/>
        <v>0.94001704926018392</v>
      </c>
      <c r="E12" s="25">
        <v>79040</v>
      </c>
      <c r="F12" s="25">
        <v>82109.999999999985</v>
      </c>
      <c r="G12" s="22">
        <f t="shared" si="1"/>
        <v>0.9626111314090855</v>
      </c>
      <c r="H12" s="25">
        <v>75339</v>
      </c>
      <c r="I12" s="25">
        <v>82120.000000000015</v>
      </c>
      <c r="J12" s="22">
        <f t="shared" si="2"/>
        <v>0.91742571846078891</v>
      </c>
    </row>
    <row r="13" spans="1:10" ht="13.35" customHeight="1" x14ac:dyDescent="0.25">
      <c r="A13" s="13" t="s">
        <v>8</v>
      </c>
      <c r="B13" s="1">
        <v>110691</v>
      </c>
      <c r="C13" s="1">
        <v>121730.00000000003</v>
      </c>
      <c r="D13" s="22">
        <f t="shared" si="0"/>
        <v>0.90931569867740059</v>
      </c>
      <c r="E13" s="25">
        <v>57050</v>
      </c>
      <c r="F13" s="25">
        <v>60900.000000000007</v>
      </c>
      <c r="G13" s="22">
        <f t="shared" si="1"/>
        <v>0.93678160919540221</v>
      </c>
      <c r="H13" s="25">
        <v>53641</v>
      </c>
      <c r="I13" s="25">
        <v>60830.000000000015</v>
      </c>
      <c r="J13" s="22">
        <f t="shared" si="2"/>
        <v>0.88181818181818161</v>
      </c>
    </row>
    <row r="14" spans="1:10" ht="13.35" customHeight="1" x14ac:dyDescent="0.25">
      <c r="A14" s="13" t="s">
        <v>39</v>
      </c>
      <c r="B14" s="1">
        <v>179352</v>
      </c>
      <c r="C14" s="1">
        <v>195620</v>
      </c>
      <c r="D14" s="22">
        <f t="shared" si="0"/>
        <v>0.91683876904202022</v>
      </c>
      <c r="E14" s="25">
        <v>93494</v>
      </c>
      <c r="F14" s="25">
        <v>99940</v>
      </c>
      <c r="G14" s="22">
        <f t="shared" si="1"/>
        <v>0.93550130078046823</v>
      </c>
      <c r="H14" s="25">
        <v>85858</v>
      </c>
      <c r="I14" s="25">
        <v>95680.000000000015</v>
      </c>
      <c r="J14" s="22">
        <f t="shared" si="2"/>
        <v>0.89734531772575232</v>
      </c>
    </row>
    <row r="15" spans="1:10" ht="13.35" customHeight="1" x14ac:dyDescent="0.25">
      <c r="A15" s="13" t="s">
        <v>9</v>
      </c>
      <c r="B15" s="1">
        <v>157820</v>
      </c>
      <c r="C15" s="1">
        <v>169209.99999999994</v>
      </c>
      <c r="D15" s="22">
        <f t="shared" si="0"/>
        <v>0.93268719342828466</v>
      </c>
      <c r="E15" s="25">
        <v>80930</v>
      </c>
      <c r="F15" s="25">
        <v>83800</v>
      </c>
      <c r="G15" s="22">
        <f t="shared" si="1"/>
        <v>0.96575178997613365</v>
      </c>
      <c r="H15" s="25">
        <v>76890</v>
      </c>
      <c r="I15" s="25">
        <v>85409.999999999956</v>
      </c>
      <c r="J15" s="22">
        <f t="shared" si="2"/>
        <v>0.90024587284861302</v>
      </c>
    </row>
    <row r="16" spans="1:10" ht="13.35" customHeight="1" x14ac:dyDescent="0.25">
      <c r="A16" s="13" t="s">
        <v>10</v>
      </c>
      <c r="B16" s="1">
        <v>194126</v>
      </c>
      <c r="C16" s="1">
        <v>207530.00000000006</v>
      </c>
      <c r="D16" s="22">
        <f t="shared" si="0"/>
        <v>0.9354117476991276</v>
      </c>
      <c r="E16" s="25">
        <v>99397</v>
      </c>
      <c r="F16" s="25">
        <v>104000.00000000003</v>
      </c>
      <c r="G16" s="22">
        <f t="shared" si="1"/>
        <v>0.95574038461538435</v>
      </c>
      <c r="H16" s="25">
        <v>94729</v>
      </c>
      <c r="I16" s="25">
        <v>103530.00000000004</v>
      </c>
      <c r="J16" s="22">
        <f t="shared" si="2"/>
        <v>0.9149908239157728</v>
      </c>
    </row>
    <row r="17" spans="1:13" ht="13.35" customHeight="1" x14ac:dyDescent="0.25">
      <c r="A17" s="13" t="s">
        <v>11</v>
      </c>
      <c r="B17" s="1">
        <v>61327</v>
      </c>
      <c r="C17" s="1">
        <v>63815</v>
      </c>
      <c r="D17" s="22">
        <f t="shared" si="0"/>
        <v>0.96101230118310743</v>
      </c>
      <c r="E17" s="25">
        <v>30846</v>
      </c>
      <c r="F17" s="25">
        <v>31405</v>
      </c>
      <c r="G17" s="22">
        <f t="shared" si="1"/>
        <v>0.98220028657857028</v>
      </c>
      <c r="H17" s="25">
        <v>30481</v>
      </c>
      <c r="I17" s="25">
        <v>32410</v>
      </c>
      <c r="J17" s="22">
        <f t="shared" si="2"/>
        <v>0.9404813329219377</v>
      </c>
    </row>
    <row r="18" spans="1:13" ht="13.35" customHeight="1" x14ac:dyDescent="0.25">
      <c r="A18" s="13" t="s">
        <v>12</v>
      </c>
      <c r="B18" s="1">
        <v>342464</v>
      </c>
      <c r="C18" s="1">
        <v>368270</v>
      </c>
      <c r="D18" s="22">
        <f t="shared" si="0"/>
        <v>0.92992641268634424</v>
      </c>
      <c r="E18" s="25">
        <v>174913</v>
      </c>
      <c r="F18" s="25">
        <v>184609.99999999997</v>
      </c>
      <c r="G18" s="22">
        <f t="shared" si="1"/>
        <v>0.94747305129732962</v>
      </c>
      <c r="H18" s="25">
        <v>167551</v>
      </c>
      <c r="I18" s="25">
        <v>183660.00000000006</v>
      </c>
      <c r="J18" s="22">
        <f t="shared" si="2"/>
        <v>0.91228901230534654</v>
      </c>
    </row>
    <row r="19" spans="1:13" ht="13.35" customHeight="1" x14ac:dyDescent="0.25">
      <c r="A19" s="13" t="s">
        <v>43</v>
      </c>
      <c r="B19" s="1">
        <v>49538</v>
      </c>
      <c r="C19" s="1">
        <v>53640.000000000007</v>
      </c>
      <c r="D19" s="22">
        <f t="shared" si="0"/>
        <v>0.92352721849366137</v>
      </c>
      <c r="E19" s="25">
        <v>25300</v>
      </c>
      <c r="F19" s="25">
        <v>26860.000000000011</v>
      </c>
      <c r="G19" s="22">
        <f t="shared" si="1"/>
        <v>0.94192107222635857</v>
      </c>
      <c r="H19" s="25">
        <v>24238</v>
      </c>
      <c r="I19" s="25">
        <v>26779.999999999996</v>
      </c>
      <c r="J19" s="22">
        <f t="shared" si="2"/>
        <v>0.90507841672890232</v>
      </c>
    </row>
    <row r="20" spans="1:13" ht="13.35" customHeight="1" x14ac:dyDescent="0.25">
      <c r="A20" s="13" t="s">
        <v>13</v>
      </c>
      <c r="B20" s="1">
        <v>123068</v>
      </c>
      <c r="C20" s="1">
        <v>130019.99999999997</v>
      </c>
      <c r="D20" s="22">
        <f t="shared" si="0"/>
        <v>0.9465313028764808</v>
      </c>
      <c r="E20" s="25">
        <v>63226</v>
      </c>
      <c r="F20" s="25">
        <v>64879.999999999993</v>
      </c>
      <c r="G20" s="22">
        <f t="shared" si="1"/>
        <v>0.97450678175092487</v>
      </c>
      <c r="H20" s="25">
        <v>59842</v>
      </c>
      <c r="I20" s="25">
        <v>65139.999999999978</v>
      </c>
      <c r="J20" s="22">
        <f t="shared" si="2"/>
        <v>0.91866748541602727</v>
      </c>
    </row>
    <row r="21" spans="1:13" ht="13.35" customHeight="1" x14ac:dyDescent="0.25">
      <c r="A21" s="13" t="s">
        <v>14</v>
      </c>
      <c r="B21" s="1">
        <v>437889</v>
      </c>
      <c r="C21" s="1">
        <v>472700.00000000012</v>
      </c>
      <c r="D21" s="22">
        <f t="shared" si="0"/>
        <v>0.92635709752485695</v>
      </c>
      <c r="E21" s="25">
        <v>224370</v>
      </c>
      <c r="F21" s="25">
        <v>236950.00000000006</v>
      </c>
      <c r="G21" s="22">
        <f t="shared" si="1"/>
        <v>0.94690863051276619</v>
      </c>
      <c r="H21" s="25">
        <v>213519</v>
      </c>
      <c r="I21" s="25">
        <v>235750.00000000003</v>
      </c>
      <c r="J21" s="22">
        <f t="shared" si="2"/>
        <v>0.90570095440084819</v>
      </c>
    </row>
    <row r="22" spans="1:13" ht="13.35" customHeight="1" x14ac:dyDescent="0.25">
      <c r="A22" s="13" t="s">
        <v>15</v>
      </c>
      <c r="B22" s="1">
        <v>49251</v>
      </c>
      <c r="C22" s="1">
        <v>51635</v>
      </c>
      <c r="D22" s="22">
        <f t="shared" si="0"/>
        <v>0.95382976663116104</v>
      </c>
      <c r="E22" s="25">
        <v>25421</v>
      </c>
      <c r="F22" s="25">
        <v>26150.000000000007</v>
      </c>
      <c r="G22" s="22">
        <f t="shared" si="1"/>
        <v>0.97212237093690224</v>
      </c>
      <c r="H22" s="25">
        <v>23830</v>
      </c>
      <c r="I22" s="25">
        <v>25484.999999999996</v>
      </c>
      <c r="J22" s="22">
        <f t="shared" si="2"/>
        <v>0.93505983912105173</v>
      </c>
    </row>
    <row r="23" spans="1:13" ht="13.35" customHeight="1" x14ac:dyDescent="0.25">
      <c r="A23" s="13" t="s">
        <v>44</v>
      </c>
      <c r="B23" s="1">
        <v>639980</v>
      </c>
      <c r="C23" s="1">
        <v>662710</v>
      </c>
      <c r="D23" s="22">
        <f t="shared" si="0"/>
        <v>0.96570143803473618</v>
      </c>
      <c r="E23" s="25">
        <v>329749</v>
      </c>
      <c r="F23" s="25">
        <v>334180</v>
      </c>
      <c r="G23" s="22">
        <f t="shared" si="1"/>
        <v>0.98674067867616255</v>
      </c>
      <c r="H23" s="25">
        <v>310231</v>
      </c>
      <c r="I23" s="25">
        <v>328530.00000000006</v>
      </c>
      <c r="J23" s="22">
        <f t="shared" si="2"/>
        <v>0.94430036830730812</v>
      </c>
    </row>
    <row r="24" spans="1:13" ht="13.35" customHeight="1" x14ac:dyDescent="0.25">
      <c r="A24" s="13" t="s">
        <v>16</v>
      </c>
      <c r="B24" s="1">
        <v>32756</v>
      </c>
      <c r="C24" s="1">
        <v>32955</v>
      </c>
      <c r="D24" s="22">
        <f t="shared" si="0"/>
        <v>0.99396146260051588</v>
      </c>
      <c r="E24" s="25">
        <v>16167</v>
      </c>
      <c r="F24" s="25">
        <v>16075.000000000004</v>
      </c>
      <c r="G24" s="22">
        <f t="shared" si="1"/>
        <v>1.0057231726283047</v>
      </c>
      <c r="H24" s="25">
        <v>16589</v>
      </c>
      <c r="I24" s="25">
        <v>16880</v>
      </c>
      <c r="J24" s="22">
        <f t="shared" si="2"/>
        <v>0.982760663507109</v>
      </c>
    </row>
    <row r="25" spans="1:13" ht="13.35" customHeight="1" x14ac:dyDescent="0.25">
      <c r="A25" s="13" t="s">
        <v>17</v>
      </c>
      <c r="B25" s="1">
        <v>66402</v>
      </c>
      <c r="C25" s="1">
        <v>70569.999999999985</v>
      </c>
      <c r="D25" s="22">
        <f t="shared" si="0"/>
        <v>0.94093807566954812</v>
      </c>
      <c r="E25" s="25">
        <v>34291</v>
      </c>
      <c r="F25" s="25">
        <v>36040</v>
      </c>
      <c r="G25" s="22">
        <f t="shared" si="1"/>
        <v>0.95147058823529407</v>
      </c>
      <c r="H25" s="25">
        <v>32111</v>
      </c>
      <c r="I25" s="25">
        <v>34529.999999999985</v>
      </c>
      <c r="J25" s="22">
        <f t="shared" si="2"/>
        <v>0.92994497538372467</v>
      </c>
    </row>
    <row r="26" spans="1:13" ht="13.35" customHeight="1" x14ac:dyDescent="0.25">
      <c r="A26" s="19" t="s">
        <v>18</v>
      </c>
      <c r="B26" s="20">
        <f>SUM(B6:B25)</f>
        <v>5029000</v>
      </c>
      <c r="C26" s="20">
        <f>SUM(C6:C25)</f>
        <v>5325805</v>
      </c>
      <c r="D26" s="21">
        <f t="shared" si="0"/>
        <v>0.94427039668181623</v>
      </c>
      <c r="E26" s="20">
        <f>SUM(E6:E25)</f>
        <v>2581325</v>
      </c>
      <c r="F26" s="20">
        <f>SUM(F6:F25)</f>
        <v>2674750</v>
      </c>
      <c r="G26" s="21">
        <f t="shared" si="1"/>
        <v>0.96507150200953362</v>
      </c>
      <c r="H26" s="20">
        <f>SUM(H6:H25)</f>
        <v>2447675</v>
      </c>
      <c r="I26" s="20">
        <f>SUM(I6:I25)</f>
        <v>2651055</v>
      </c>
      <c r="J26" s="21">
        <f t="shared" si="2"/>
        <v>0.92328337209148814</v>
      </c>
    </row>
    <row r="28" spans="1:13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">
        <v>48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V26" sqref="V26"/>
    </sheetView>
  </sheetViews>
  <sheetFormatPr defaultColWidth="9.21875" defaultRowHeight="11.4" x14ac:dyDescent="0.25"/>
  <cols>
    <col min="1" max="1" width="27.5546875" style="3" customWidth="1"/>
    <col min="2" max="22" width="9.44140625" style="3" customWidth="1"/>
    <col min="23" max="16384" width="9.21875" style="3"/>
  </cols>
  <sheetData>
    <row r="1" spans="1:22" ht="13.8" x14ac:dyDescent="0.25">
      <c r="A1" s="24" t="str">
        <f>SUBSTITUTE(Ethnicity!A1,"Ethnicity","Age Group")</f>
        <v>Access to Primary Care by Prioritised Age Group (July 2024)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" x14ac:dyDescent="0.25">
      <c r="A2" s="12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35" customHeight="1" x14ac:dyDescent="0.25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35" customHeight="1" x14ac:dyDescent="0.25">
      <c r="A6" s="13" t="s">
        <v>3</v>
      </c>
      <c r="B6" s="1">
        <v>481267</v>
      </c>
      <c r="C6" s="1">
        <v>502010</v>
      </c>
      <c r="D6" s="22">
        <f>IF(B6=0,"",B6/C6)</f>
        <v>0.95868010597398456</v>
      </c>
      <c r="E6" s="1">
        <v>24065</v>
      </c>
      <c r="F6" s="25">
        <v>23600.000000000004</v>
      </c>
      <c r="G6" s="22">
        <f>IF(E6=0,"",E6/F6)</f>
        <v>1.0197033898305083</v>
      </c>
      <c r="H6" s="1">
        <v>53827</v>
      </c>
      <c r="I6" s="25">
        <v>52170.000000000007</v>
      </c>
      <c r="J6" s="22">
        <f>IF(H6=0,"",H6/I6)</f>
        <v>1.0317615487828253</v>
      </c>
      <c r="K6" s="1">
        <v>58671</v>
      </c>
      <c r="L6" s="25">
        <v>67720</v>
      </c>
      <c r="M6" s="22">
        <f>IF(K6=0,"",K6/L6)</f>
        <v>0.86637625516834027</v>
      </c>
      <c r="N6" s="1">
        <v>159689</v>
      </c>
      <c r="O6" s="25">
        <v>172559.99999999997</v>
      </c>
      <c r="P6" s="22">
        <f>IF(N6=0,"",N6/O6)</f>
        <v>0.92541145108947631</v>
      </c>
      <c r="Q6" s="1">
        <v>116062</v>
      </c>
      <c r="R6" s="25">
        <v>117499.99999999999</v>
      </c>
      <c r="S6" s="22">
        <f>IF(Q6=0,"",Q6/R6)</f>
        <v>0.98776170212765968</v>
      </c>
      <c r="T6" s="1">
        <v>68953</v>
      </c>
      <c r="U6" s="25">
        <v>68460.000000000015</v>
      </c>
      <c r="V6" s="22">
        <f>IF(T6=0,"",T6/U6)</f>
        <v>1.0072012854221442</v>
      </c>
    </row>
    <row r="7" spans="1:22" ht="13.35" customHeight="1" x14ac:dyDescent="0.25">
      <c r="A7" s="13" t="s">
        <v>4</v>
      </c>
      <c r="B7" s="1">
        <v>262114</v>
      </c>
      <c r="C7" s="1">
        <v>285330</v>
      </c>
      <c r="D7" s="22">
        <f t="shared" ref="D7:D26" si="0">IF(B7=0,"",B7/C7)</f>
        <v>0.91863456348789119</v>
      </c>
      <c r="E7" s="1">
        <v>15903</v>
      </c>
      <c r="F7" s="25">
        <v>16930.000000000004</v>
      </c>
      <c r="G7" s="22">
        <f t="shared" ref="G7:G26" si="1">IF(E7=0,"",E7/F7)</f>
        <v>0.93933845245126968</v>
      </c>
      <c r="H7" s="1">
        <v>35195</v>
      </c>
      <c r="I7" s="25">
        <v>37540</v>
      </c>
      <c r="J7" s="22">
        <f t="shared" ref="J7:J26" si="2">IF(H7=0,"",H7/I7)</f>
        <v>0.9375332978156633</v>
      </c>
      <c r="K7" s="1">
        <v>28368</v>
      </c>
      <c r="L7" s="25">
        <v>30880.000000000004</v>
      </c>
      <c r="M7" s="22">
        <f t="shared" ref="M7:M26" si="3">IF(K7=0,"",K7/L7)</f>
        <v>0.91865284974093253</v>
      </c>
      <c r="N7" s="1">
        <v>63514</v>
      </c>
      <c r="O7" s="25">
        <v>71110</v>
      </c>
      <c r="P7" s="22">
        <f t="shared" ref="P7:P26" si="4">IF(N7=0,"",N7/O7)</f>
        <v>0.89317958093095207</v>
      </c>
      <c r="Q7" s="1">
        <v>63525</v>
      </c>
      <c r="R7" s="25">
        <v>69520</v>
      </c>
      <c r="S7" s="22">
        <f t="shared" ref="S7:S26" si="5">IF(Q7=0,"",Q7/R7)</f>
        <v>0.91376582278481011</v>
      </c>
      <c r="T7" s="1">
        <v>55609</v>
      </c>
      <c r="U7" s="25">
        <v>59350</v>
      </c>
      <c r="V7" s="22">
        <f t="shared" ref="V7:V26" si="6">IF(T7=0,"",T7/U7)</f>
        <v>0.93696714406065706</v>
      </c>
    </row>
    <row r="8" spans="1:22" ht="13.35" customHeight="1" x14ac:dyDescent="0.25">
      <c r="A8" s="13" t="s">
        <v>5</v>
      </c>
      <c r="B8" s="1">
        <v>598031</v>
      </c>
      <c r="C8" s="1">
        <v>615130</v>
      </c>
      <c r="D8" s="22">
        <f t="shared" si="0"/>
        <v>0.97220262383561196</v>
      </c>
      <c r="E8" s="1">
        <v>33827</v>
      </c>
      <c r="F8" s="25">
        <v>34190</v>
      </c>
      <c r="G8" s="22">
        <f t="shared" si="1"/>
        <v>0.98938286048552204</v>
      </c>
      <c r="H8" s="1">
        <v>71894</v>
      </c>
      <c r="I8" s="25">
        <v>71130</v>
      </c>
      <c r="J8" s="22">
        <f t="shared" si="2"/>
        <v>1.010740896949248</v>
      </c>
      <c r="K8" s="1">
        <v>74418</v>
      </c>
      <c r="L8" s="25">
        <v>78540</v>
      </c>
      <c r="M8" s="22">
        <f t="shared" si="3"/>
        <v>0.94751718869365931</v>
      </c>
      <c r="N8" s="1">
        <v>165049</v>
      </c>
      <c r="O8" s="25">
        <v>176350</v>
      </c>
      <c r="P8" s="22">
        <f t="shared" si="4"/>
        <v>0.93591721009356399</v>
      </c>
      <c r="Q8" s="1">
        <v>147842</v>
      </c>
      <c r="R8" s="25">
        <v>151040</v>
      </c>
      <c r="S8" s="22">
        <f t="shared" si="5"/>
        <v>0.97882680084745766</v>
      </c>
      <c r="T8" s="1">
        <v>105001</v>
      </c>
      <c r="U8" s="25">
        <v>103880.00000000003</v>
      </c>
      <c r="V8" s="22">
        <f t="shared" si="6"/>
        <v>1.0107912976511357</v>
      </c>
    </row>
    <row r="9" spans="1:22" ht="13.35" customHeight="1" x14ac:dyDescent="0.25">
      <c r="A9" s="13" t="s">
        <v>38</v>
      </c>
      <c r="B9" s="1">
        <v>308551</v>
      </c>
      <c r="C9" s="1">
        <v>330529.99999999994</v>
      </c>
      <c r="D9" s="22">
        <f t="shared" si="0"/>
        <v>0.93350376667776014</v>
      </c>
      <c r="E9" s="1">
        <v>14595</v>
      </c>
      <c r="F9" s="25">
        <v>15170</v>
      </c>
      <c r="G9" s="22">
        <f t="shared" si="1"/>
        <v>0.96209624258404747</v>
      </c>
      <c r="H9" s="1">
        <v>35324</v>
      </c>
      <c r="I9" s="25">
        <v>35059.999999999993</v>
      </c>
      <c r="J9" s="22">
        <f t="shared" si="2"/>
        <v>1.0075299486594411</v>
      </c>
      <c r="K9" s="1">
        <v>42330</v>
      </c>
      <c r="L9" s="25">
        <v>52689.999999999993</v>
      </c>
      <c r="M9" s="22">
        <f t="shared" si="3"/>
        <v>0.8033782501423421</v>
      </c>
      <c r="N9" s="1">
        <v>91769</v>
      </c>
      <c r="O9" s="25">
        <v>99389.999999999985</v>
      </c>
      <c r="P9" s="22">
        <f t="shared" si="4"/>
        <v>0.92332226582151133</v>
      </c>
      <c r="Q9" s="1">
        <v>77687</v>
      </c>
      <c r="R9" s="25">
        <v>80759.999999999985</v>
      </c>
      <c r="S9" s="22">
        <f t="shared" si="5"/>
        <v>0.96194898464586442</v>
      </c>
      <c r="T9" s="1">
        <v>46846</v>
      </c>
      <c r="U9" s="25">
        <v>47459.999999999985</v>
      </c>
      <c r="V9" s="22">
        <f t="shared" si="6"/>
        <v>0.98706278971765726</v>
      </c>
    </row>
    <row r="10" spans="1:22" ht="13.35" customHeight="1" x14ac:dyDescent="0.25">
      <c r="A10" s="13" t="s">
        <v>6</v>
      </c>
      <c r="B10" s="1">
        <v>609284</v>
      </c>
      <c r="C10" s="1">
        <v>641700</v>
      </c>
      <c r="D10" s="22">
        <f t="shared" si="0"/>
        <v>0.94948418263986289</v>
      </c>
      <c r="E10" s="1">
        <v>43103</v>
      </c>
      <c r="F10" s="25">
        <v>44160.000000000007</v>
      </c>
      <c r="G10" s="22">
        <f t="shared" si="1"/>
        <v>0.9760643115942027</v>
      </c>
      <c r="H10" s="1">
        <v>89759</v>
      </c>
      <c r="I10" s="25">
        <v>96400.000000000015</v>
      </c>
      <c r="J10" s="22">
        <f t="shared" si="2"/>
        <v>0.93110995850622391</v>
      </c>
      <c r="K10" s="1">
        <v>78598</v>
      </c>
      <c r="L10" s="25">
        <v>86730</v>
      </c>
      <c r="M10" s="22">
        <f t="shared" si="3"/>
        <v>0.90623774933702295</v>
      </c>
      <c r="N10" s="1">
        <v>184698</v>
      </c>
      <c r="O10" s="25">
        <v>191620.00000000003</v>
      </c>
      <c r="P10" s="22">
        <f t="shared" si="4"/>
        <v>0.96387642208537716</v>
      </c>
      <c r="Q10" s="1">
        <v>136642</v>
      </c>
      <c r="R10" s="25">
        <v>145080</v>
      </c>
      <c r="S10" s="22">
        <f t="shared" si="5"/>
        <v>0.94183898538737243</v>
      </c>
      <c r="T10" s="1">
        <v>76484</v>
      </c>
      <c r="U10" s="25">
        <v>77710</v>
      </c>
      <c r="V10" s="22">
        <f t="shared" si="6"/>
        <v>0.98422339467250031</v>
      </c>
    </row>
    <row r="11" spans="1:22" ht="13.35" customHeight="1" x14ac:dyDescent="0.25">
      <c r="A11" s="13" t="s">
        <v>42</v>
      </c>
      <c r="B11" s="1">
        <v>170710</v>
      </c>
      <c r="C11" s="1">
        <v>186470</v>
      </c>
      <c r="D11" s="22">
        <f t="shared" si="0"/>
        <v>0.91548238322518372</v>
      </c>
      <c r="E11" s="1">
        <v>9770</v>
      </c>
      <c r="F11" s="25">
        <v>10939.999999999998</v>
      </c>
      <c r="G11" s="22">
        <f t="shared" si="1"/>
        <v>0.8930530164533822</v>
      </c>
      <c r="H11" s="1">
        <v>23461</v>
      </c>
      <c r="I11" s="25">
        <v>25120</v>
      </c>
      <c r="J11" s="22">
        <f t="shared" si="2"/>
        <v>0.9339570063694268</v>
      </c>
      <c r="K11" s="1">
        <v>19629</v>
      </c>
      <c r="L11" s="25">
        <v>21240</v>
      </c>
      <c r="M11" s="22">
        <f t="shared" si="3"/>
        <v>0.92415254237288136</v>
      </c>
      <c r="N11" s="1">
        <v>39621</v>
      </c>
      <c r="O11" s="25">
        <v>45990.000000000007</v>
      </c>
      <c r="P11" s="22">
        <f t="shared" si="4"/>
        <v>0.86151337247227644</v>
      </c>
      <c r="Q11" s="1">
        <v>43162</v>
      </c>
      <c r="R11" s="25">
        <v>46819.999999999993</v>
      </c>
      <c r="S11" s="22">
        <f t="shared" si="5"/>
        <v>0.92187099530115346</v>
      </c>
      <c r="T11" s="1">
        <v>35067</v>
      </c>
      <c r="U11" s="25">
        <v>36360</v>
      </c>
      <c r="V11" s="22">
        <f t="shared" si="6"/>
        <v>0.96443894389438944</v>
      </c>
    </row>
    <row r="12" spans="1:22" ht="13.35" customHeight="1" x14ac:dyDescent="0.25">
      <c r="A12" s="13" t="s">
        <v>7</v>
      </c>
      <c r="B12" s="1">
        <v>154379</v>
      </c>
      <c r="C12" s="1">
        <v>164230</v>
      </c>
      <c r="D12" s="22">
        <f t="shared" si="0"/>
        <v>0.94001704926018392</v>
      </c>
      <c r="E12" s="1">
        <v>9600</v>
      </c>
      <c r="F12" s="25">
        <v>10059.999999999998</v>
      </c>
      <c r="G12" s="22">
        <f t="shared" si="1"/>
        <v>0.95427435387673976</v>
      </c>
      <c r="H12" s="1">
        <v>20266</v>
      </c>
      <c r="I12" s="25">
        <v>21009.999999999996</v>
      </c>
      <c r="J12" s="22">
        <f t="shared" si="2"/>
        <v>0.96458829128986212</v>
      </c>
      <c r="K12" s="1">
        <v>17371</v>
      </c>
      <c r="L12" s="25">
        <v>19110</v>
      </c>
      <c r="M12" s="22">
        <f t="shared" si="3"/>
        <v>0.90900052328623759</v>
      </c>
      <c r="N12" s="1">
        <v>44498</v>
      </c>
      <c r="O12" s="25">
        <v>48870.000000000007</v>
      </c>
      <c r="P12" s="22">
        <f t="shared" si="4"/>
        <v>0.91053816247186403</v>
      </c>
      <c r="Q12" s="1">
        <v>38129</v>
      </c>
      <c r="R12" s="25">
        <v>40320.000000000015</v>
      </c>
      <c r="S12" s="22">
        <f t="shared" si="5"/>
        <v>0.94565972222222183</v>
      </c>
      <c r="T12" s="1">
        <v>24515</v>
      </c>
      <c r="U12" s="25">
        <v>24859.999999999993</v>
      </c>
      <c r="V12" s="22">
        <f t="shared" si="6"/>
        <v>0.98612228479485142</v>
      </c>
    </row>
    <row r="13" spans="1:22" ht="13.35" customHeight="1" x14ac:dyDescent="0.25">
      <c r="A13" s="13" t="s">
        <v>8</v>
      </c>
      <c r="B13" s="1">
        <v>110691</v>
      </c>
      <c r="C13" s="1">
        <v>121730</v>
      </c>
      <c r="D13" s="22">
        <f t="shared" si="0"/>
        <v>0.90931569867740081</v>
      </c>
      <c r="E13" s="1">
        <v>7160</v>
      </c>
      <c r="F13" s="25">
        <v>7719.9999999999991</v>
      </c>
      <c r="G13" s="22">
        <f t="shared" si="1"/>
        <v>0.92746113989637313</v>
      </c>
      <c r="H13" s="1">
        <v>15613</v>
      </c>
      <c r="I13" s="25">
        <v>16829.999999999996</v>
      </c>
      <c r="J13" s="22">
        <f t="shared" si="2"/>
        <v>0.92768865121806321</v>
      </c>
      <c r="K13" s="1">
        <v>12592</v>
      </c>
      <c r="L13" s="25">
        <v>14340</v>
      </c>
      <c r="M13" s="22">
        <f t="shared" si="3"/>
        <v>0.87810320781032081</v>
      </c>
      <c r="N13" s="1">
        <v>27098</v>
      </c>
      <c r="O13" s="25">
        <v>31039.999999999996</v>
      </c>
      <c r="P13" s="22">
        <f t="shared" si="4"/>
        <v>0.87300257731958775</v>
      </c>
      <c r="Q13" s="1">
        <v>27807</v>
      </c>
      <c r="R13" s="25">
        <v>30159.999999999993</v>
      </c>
      <c r="S13" s="22">
        <f t="shared" si="5"/>
        <v>0.9219827586206899</v>
      </c>
      <c r="T13" s="1">
        <v>20421</v>
      </c>
      <c r="U13" s="25">
        <v>21640</v>
      </c>
      <c r="V13" s="22">
        <f t="shared" si="6"/>
        <v>0.94366913123844731</v>
      </c>
    </row>
    <row r="14" spans="1:22" ht="13.35" customHeight="1" x14ac:dyDescent="0.25">
      <c r="A14" s="13" t="s">
        <v>39</v>
      </c>
      <c r="B14" s="1">
        <v>179352</v>
      </c>
      <c r="C14" s="1">
        <v>195620</v>
      </c>
      <c r="D14" s="22">
        <f t="shared" si="0"/>
        <v>0.91683876904202022</v>
      </c>
      <c r="E14" s="1">
        <v>10926</v>
      </c>
      <c r="F14" s="25">
        <v>11660.000000000002</v>
      </c>
      <c r="G14" s="22">
        <f t="shared" si="1"/>
        <v>0.93704974271011987</v>
      </c>
      <c r="H14" s="1">
        <v>23852</v>
      </c>
      <c r="I14" s="25">
        <v>25280.000000000004</v>
      </c>
      <c r="J14" s="22">
        <f t="shared" si="2"/>
        <v>0.94351265822784791</v>
      </c>
      <c r="K14" s="1">
        <v>21382</v>
      </c>
      <c r="L14" s="25">
        <v>25360</v>
      </c>
      <c r="M14" s="22">
        <f t="shared" si="3"/>
        <v>0.84313880126182961</v>
      </c>
      <c r="N14" s="1">
        <v>43166</v>
      </c>
      <c r="O14" s="25">
        <v>48879.999999999993</v>
      </c>
      <c r="P14" s="22">
        <f t="shared" si="4"/>
        <v>0.88310147299509012</v>
      </c>
      <c r="Q14" s="1">
        <v>43621</v>
      </c>
      <c r="R14" s="25">
        <v>46709.999999999993</v>
      </c>
      <c r="S14" s="22">
        <f t="shared" si="5"/>
        <v>0.9338685506315566</v>
      </c>
      <c r="T14" s="1">
        <v>36405</v>
      </c>
      <c r="U14" s="25">
        <v>37730</v>
      </c>
      <c r="V14" s="22">
        <f t="shared" si="6"/>
        <v>0.96488205671879146</v>
      </c>
    </row>
    <row r="15" spans="1:22" ht="13.35" customHeight="1" x14ac:dyDescent="0.25">
      <c r="A15" s="13" t="s">
        <v>9</v>
      </c>
      <c r="B15" s="1">
        <v>157820</v>
      </c>
      <c r="C15" s="1">
        <v>169210</v>
      </c>
      <c r="D15" s="22">
        <f t="shared" si="0"/>
        <v>0.93268719342828443</v>
      </c>
      <c r="E15" s="1">
        <v>7318</v>
      </c>
      <c r="F15" s="25">
        <v>7840</v>
      </c>
      <c r="G15" s="22">
        <f t="shared" si="1"/>
        <v>0.93341836734693873</v>
      </c>
      <c r="H15" s="1">
        <v>18608</v>
      </c>
      <c r="I15" s="25">
        <v>18770</v>
      </c>
      <c r="J15" s="22">
        <f t="shared" si="2"/>
        <v>0.99136920618007462</v>
      </c>
      <c r="K15" s="1">
        <v>15733</v>
      </c>
      <c r="L15" s="25">
        <v>17339.999999999996</v>
      </c>
      <c r="M15" s="22">
        <f t="shared" si="3"/>
        <v>0.9073241061130336</v>
      </c>
      <c r="N15" s="1">
        <v>34471</v>
      </c>
      <c r="O15" s="25">
        <v>39529.999999999993</v>
      </c>
      <c r="P15" s="22">
        <f t="shared" si="4"/>
        <v>0.87202124968378458</v>
      </c>
      <c r="Q15" s="1">
        <v>43693</v>
      </c>
      <c r="R15" s="25">
        <v>46310</v>
      </c>
      <c r="S15" s="22">
        <f t="shared" si="5"/>
        <v>0.94348952709997835</v>
      </c>
      <c r="T15" s="1">
        <v>37997</v>
      </c>
      <c r="U15" s="25">
        <v>39420.000000000007</v>
      </c>
      <c r="V15" s="22">
        <f t="shared" si="6"/>
        <v>0.96390157280568223</v>
      </c>
    </row>
    <row r="16" spans="1:22" ht="13.35" customHeight="1" x14ac:dyDescent="0.25">
      <c r="A16" s="13" t="s">
        <v>10</v>
      </c>
      <c r="B16" s="1">
        <v>194126</v>
      </c>
      <c r="C16" s="1">
        <v>207530</v>
      </c>
      <c r="D16" s="22">
        <f t="shared" si="0"/>
        <v>0.93541174769912783</v>
      </c>
      <c r="E16" s="1">
        <v>11577</v>
      </c>
      <c r="F16" s="25">
        <v>12300.000000000002</v>
      </c>
      <c r="G16" s="22">
        <f t="shared" si="1"/>
        <v>0.94121951219512179</v>
      </c>
      <c r="H16" s="1">
        <v>26310</v>
      </c>
      <c r="I16" s="25">
        <v>28090.000000000004</v>
      </c>
      <c r="J16" s="22">
        <f t="shared" si="2"/>
        <v>0.936632253470986</v>
      </c>
      <c r="K16" s="1">
        <v>20357</v>
      </c>
      <c r="L16" s="25">
        <v>21479.999999999993</v>
      </c>
      <c r="M16" s="22">
        <f t="shared" si="3"/>
        <v>0.94771880819366883</v>
      </c>
      <c r="N16" s="1">
        <v>42046</v>
      </c>
      <c r="O16" s="25">
        <v>46590.000000000007</v>
      </c>
      <c r="P16" s="22">
        <f t="shared" si="4"/>
        <v>0.90246834084567484</v>
      </c>
      <c r="Q16" s="1">
        <v>49837</v>
      </c>
      <c r="R16" s="25">
        <v>54019.999999999993</v>
      </c>
      <c r="S16" s="22">
        <f t="shared" si="5"/>
        <v>0.922565716401333</v>
      </c>
      <c r="T16" s="1">
        <v>43999</v>
      </c>
      <c r="U16" s="25">
        <v>45050.000000000007</v>
      </c>
      <c r="V16" s="22">
        <f t="shared" si="6"/>
        <v>0.97667036625971126</v>
      </c>
    </row>
    <row r="17" spans="1:22" ht="13.35" customHeight="1" x14ac:dyDescent="0.25">
      <c r="A17" s="13" t="s">
        <v>11</v>
      </c>
      <c r="B17" s="1">
        <v>61327</v>
      </c>
      <c r="C17" s="1">
        <v>63815</v>
      </c>
      <c r="D17" s="22">
        <f t="shared" si="0"/>
        <v>0.96101230118310743</v>
      </c>
      <c r="E17" s="1">
        <v>3075</v>
      </c>
      <c r="F17" s="25">
        <v>3225.0000000000009</v>
      </c>
      <c r="G17" s="22">
        <f t="shared" si="1"/>
        <v>0.95348837209302295</v>
      </c>
      <c r="H17" s="1">
        <v>7472</v>
      </c>
      <c r="I17" s="25">
        <v>7425</v>
      </c>
      <c r="J17" s="22">
        <f t="shared" si="2"/>
        <v>1.0063299663299663</v>
      </c>
      <c r="K17" s="1">
        <v>6189</v>
      </c>
      <c r="L17" s="25">
        <v>6300.0000000000009</v>
      </c>
      <c r="M17" s="22">
        <f t="shared" si="3"/>
        <v>0.98238095238095224</v>
      </c>
      <c r="N17" s="1">
        <v>14275</v>
      </c>
      <c r="O17" s="25">
        <v>15654.999999999998</v>
      </c>
      <c r="P17" s="22">
        <f t="shared" si="4"/>
        <v>0.91184924944107326</v>
      </c>
      <c r="Q17" s="1">
        <v>16095</v>
      </c>
      <c r="R17" s="25">
        <v>16540</v>
      </c>
      <c r="S17" s="22">
        <f t="shared" si="5"/>
        <v>0.97309552599758165</v>
      </c>
      <c r="T17" s="1">
        <v>14221</v>
      </c>
      <c r="U17" s="25">
        <v>14670.000000000002</v>
      </c>
      <c r="V17" s="22">
        <f t="shared" si="6"/>
        <v>0.96939331970006803</v>
      </c>
    </row>
    <row r="18" spans="1:22" ht="13.35" customHeight="1" x14ac:dyDescent="0.25">
      <c r="A18" s="13" t="s">
        <v>12</v>
      </c>
      <c r="B18" s="1">
        <v>342464</v>
      </c>
      <c r="C18" s="1">
        <v>368270</v>
      </c>
      <c r="D18" s="22">
        <f t="shared" si="0"/>
        <v>0.92992641268634424</v>
      </c>
      <c r="E18" s="1">
        <v>17190</v>
      </c>
      <c r="F18" s="25">
        <v>18190</v>
      </c>
      <c r="G18" s="22">
        <f t="shared" si="1"/>
        <v>0.94502473886750959</v>
      </c>
      <c r="H18" s="1">
        <v>40040</v>
      </c>
      <c r="I18" s="25">
        <v>40930.000000000007</v>
      </c>
      <c r="J18" s="22">
        <f t="shared" si="2"/>
        <v>0.97825555827021726</v>
      </c>
      <c r="K18" s="1">
        <v>46671</v>
      </c>
      <c r="L18" s="25">
        <v>51130</v>
      </c>
      <c r="M18" s="22">
        <f t="shared" si="3"/>
        <v>0.9127909250929005</v>
      </c>
      <c r="N18" s="1">
        <v>89744</v>
      </c>
      <c r="O18" s="25">
        <v>101610.00000000001</v>
      </c>
      <c r="P18" s="22">
        <f t="shared" si="4"/>
        <v>0.88322015549650612</v>
      </c>
      <c r="Q18" s="1">
        <v>84946</v>
      </c>
      <c r="R18" s="25">
        <v>89249.999999999985</v>
      </c>
      <c r="S18" s="22">
        <f t="shared" si="5"/>
        <v>0.95177591036414577</v>
      </c>
      <c r="T18" s="1">
        <v>63873</v>
      </c>
      <c r="U18" s="25">
        <v>67160</v>
      </c>
      <c r="V18" s="22">
        <f t="shared" si="6"/>
        <v>0.95105717689100655</v>
      </c>
    </row>
    <row r="19" spans="1:22" ht="13.35" customHeight="1" x14ac:dyDescent="0.25">
      <c r="A19" s="13" t="s">
        <v>43</v>
      </c>
      <c r="B19" s="1">
        <v>49538</v>
      </c>
      <c r="C19" s="1">
        <v>53640</v>
      </c>
      <c r="D19" s="22">
        <f t="shared" si="0"/>
        <v>0.92352721849366148</v>
      </c>
      <c r="E19" s="1">
        <v>3369</v>
      </c>
      <c r="F19" s="25">
        <v>3660</v>
      </c>
      <c r="G19" s="22">
        <f t="shared" si="1"/>
        <v>0.92049180327868851</v>
      </c>
      <c r="H19" s="1">
        <v>7316</v>
      </c>
      <c r="I19" s="25">
        <v>7950.0000000000009</v>
      </c>
      <c r="J19" s="22">
        <f t="shared" si="2"/>
        <v>0.92025157232704391</v>
      </c>
      <c r="K19" s="1">
        <v>6191</v>
      </c>
      <c r="L19" s="25">
        <v>6520.0000000000009</v>
      </c>
      <c r="M19" s="22">
        <f t="shared" si="3"/>
        <v>0.9495398773006134</v>
      </c>
      <c r="N19" s="1">
        <v>12122</v>
      </c>
      <c r="O19" s="25">
        <v>13399.999999999998</v>
      </c>
      <c r="P19" s="22">
        <f t="shared" si="4"/>
        <v>0.90462686567164197</v>
      </c>
      <c r="Q19" s="1">
        <v>11786</v>
      </c>
      <c r="R19" s="25">
        <v>12914.999999999998</v>
      </c>
      <c r="S19" s="22">
        <f t="shared" si="5"/>
        <v>0.91258226867982983</v>
      </c>
      <c r="T19" s="1">
        <v>8754</v>
      </c>
      <c r="U19" s="25">
        <v>9195</v>
      </c>
      <c r="V19" s="22">
        <f t="shared" si="6"/>
        <v>0.95203915171288744</v>
      </c>
    </row>
    <row r="20" spans="1:22" ht="13.35" customHeight="1" x14ac:dyDescent="0.25">
      <c r="A20" s="13" t="s">
        <v>13</v>
      </c>
      <c r="B20" s="1">
        <v>123068</v>
      </c>
      <c r="C20" s="1">
        <v>130020</v>
      </c>
      <c r="D20" s="22">
        <f t="shared" si="0"/>
        <v>0.94653130287648057</v>
      </c>
      <c r="E20" s="1">
        <v>7204</v>
      </c>
      <c r="F20" s="25">
        <v>7770</v>
      </c>
      <c r="G20" s="22">
        <f t="shared" si="1"/>
        <v>0.92715572715572714</v>
      </c>
      <c r="H20" s="1">
        <v>17028</v>
      </c>
      <c r="I20" s="25">
        <v>17790</v>
      </c>
      <c r="J20" s="22">
        <f t="shared" si="2"/>
        <v>0.95716694772344013</v>
      </c>
      <c r="K20" s="1">
        <v>13460</v>
      </c>
      <c r="L20" s="25">
        <v>14760</v>
      </c>
      <c r="M20" s="22">
        <f t="shared" si="3"/>
        <v>0.91192411924119243</v>
      </c>
      <c r="N20" s="1">
        <v>29359</v>
      </c>
      <c r="O20" s="25">
        <v>31779.999999999996</v>
      </c>
      <c r="P20" s="22">
        <f t="shared" si="4"/>
        <v>0.92382001258653257</v>
      </c>
      <c r="Q20" s="1">
        <v>31179</v>
      </c>
      <c r="R20" s="25">
        <v>32779.999999999993</v>
      </c>
      <c r="S20" s="22">
        <f t="shared" si="5"/>
        <v>0.95115924344112279</v>
      </c>
      <c r="T20" s="1">
        <v>24838</v>
      </c>
      <c r="U20" s="25">
        <v>25140.000000000004</v>
      </c>
      <c r="V20" s="22">
        <f t="shared" si="6"/>
        <v>0.9879872712808272</v>
      </c>
    </row>
    <row r="21" spans="1:22" ht="13.35" customHeight="1" x14ac:dyDescent="0.25">
      <c r="A21" s="13" t="s">
        <v>14</v>
      </c>
      <c r="B21" s="1">
        <v>437889</v>
      </c>
      <c r="C21" s="1">
        <v>472700</v>
      </c>
      <c r="D21" s="22">
        <f t="shared" si="0"/>
        <v>0.92635709752485718</v>
      </c>
      <c r="E21" s="1">
        <v>28394</v>
      </c>
      <c r="F21" s="25">
        <v>29759.999999999996</v>
      </c>
      <c r="G21" s="22">
        <f t="shared" si="1"/>
        <v>0.95409946236559151</v>
      </c>
      <c r="H21" s="1">
        <v>60461</v>
      </c>
      <c r="I21" s="25">
        <v>63770.000000000007</v>
      </c>
      <c r="J21" s="22">
        <f t="shared" si="2"/>
        <v>0.94811039673827813</v>
      </c>
      <c r="K21" s="1">
        <v>52444</v>
      </c>
      <c r="L21" s="25">
        <v>59869.999999999993</v>
      </c>
      <c r="M21" s="22">
        <f t="shared" si="3"/>
        <v>0.87596458994488069</v>
      </c>
      <c r="N21" s="1">
        <v>115322</v>
      </c>
      <c r="O21" s="25">
        <v>126080.00000000003</v>
      </c>
      <c r="P21" s="22">
        <f t="shared" si="4"/>
        <v>0.91467322335025358</v>
      </c>
      <c r="Q21" s="1">
        <v>102467</v>
      </c>
      <c r="R21" s="25">
        <v>110439.99999999999</v>
      </c>
      <c r="S21" s="22">
        <f t="shared" si="5"/>
        <v>0.92780695400217328</v>
      </c>
      <c r="T21" s="1">
        <v>78801</v>
      </c>
      <c r="U21" s="25">
        <v>82780.000000000015</v>
      </c>
      <c r="V21" s="22">
        <f t="shared" si="6"/>
        <v>0.95193283401787854</v>
      </c>
    </row>
    <row r="22" spans="1:22" ht="13.35" customHeight="1" x14ac:dyDescent="0.25">
      <c r="A22" s="13" t="s">
        <v>15</v>
      </c>
      <c r="B22" s="1">
        <v>49251</v>
      </c>
      <c r="C22" s="1">
        <v>51635</v>
      </c>
      <c r="D22" s="22">
        <f t="shared" si="0"/>
        <v>0.95382976663116104</v>
      </c>
      <c r="E22" s="1">
        <v>2739</v>
      </c>
      <c r="F22" s="25">
        <v>2850</v>
      </c>
      <c r="G22" s="22">
        <f t="shared" si="1"/>
        <v>0.96105263157894738</v>
      </c>
      <c r="H22" s="1">
        <v>6073</v>
      </c>
      <c r="I22" s="25">
        <v>6235.0000000000009</v>
      </c>
      <c r="J22" s="22">
        <f t="shared" si="2"/>
        <v>0.97401764234161969</v>
      </c>
      <c r="K22" s="1">
        <v>5026</v>
      </c>
      <c r="L22" s="25">
        <v>5135.0000000000009</v>
      </c>
      <c r="M22" s="22">
        <f t="shared" si="3"/>
        <v>0.97877312560856844</v>
      </c>
      <c r="N22" s="1">
        <v>10454</v>
      </c>
      <c r="O22" s="25">
        <v>11310</v>
      </c>
      <c r="P22" s="22">
        <f t="shared" si="4"/>
        <v>0.924314765694076</v>
      </c>
      <c r="Q22" s="1">
        <v>12964</v>
      </c>
      <c r="R22" s="25">
        <v>13555.000000000004</v>
      </c>
      <c r="S22" s="22">
        <f t="shared" si="5"/>
        <v>0.9563998524529691</v>
      </c>
      <c r="T22" s="1">
        <v>11995</v>
      </c>
      <c r="U22" s="25">
        <v>12549.999999999998</v>
      </c>
      <c r="V22" s="22">
        <f t="shared" si="6"/>
        <v>0.95577689243027897</v>
      </c>
    </row>
    <row r="23" spans="1:22" ht="13.35" customHeight="1" x14ac:dyDescent="0.25">
      <c r="A23" s="13" t="s">
        <v>44</v>
      </c>
      <c r="B23" s="1">
        <v>639980</v>
      </c>
      <c r="C23" s="1">
        <v>662710</v>
      </c>
      <c r="D23" s="22">
        <f t="shared" si="0"/>
        <v>0.96570143803473618</v>
      </c>
      <c r="E23" s="1">
        <v>38172</v>
      </c>
      <c r="F23" s="25">
        <v>38880.000000000007</v>
      </c>
      <c r="G23" s="22">
        <f t="shared" si="1"/>
        <v>0.98179012345678995</v>
      </c>
      <c r="H23" s="1">
        <v>85279</v>
      </c>
      <c r="I23" s="25">
        <v>85690.000000000029</v>
      </c>
      <c r="J23" s="22">
        <f t="shared" si="2"/>
        <v>0.99520364103162529</v>
      </c>
      <c r="K23" s="1">
        <v>72106</v>
      </c>
      <c r="L23" s="25">
        <v>79130.000000000015</v>
      </c>
      <c r="M23" s="22">
        <f t="shared" si="3"/>
        <v>0.91123467711361039</v>
      </c>
      <c r="N23" s="1">
        <v>186105</v>
      </c>
      <c r="O23" s="25">
        <v>194899.99999999997</v>
      </c>
      <c r="P23" s="22">
        <f t="shared" si="4"/>
        <v>0.95487429451000527</v>
      </c>
      <c r="Q23" s="1">
        <v>157944</v>
      </c>
      <c r="R23" s="25">
        <v>163200</v>
      </c>
      <c r="S23" s="22">
        <f t="shared" si="5"/>
        <v>0.9677941176470588</v>
      </c>
      <c r="T23" s="1">
        <v>100374</v>
      </c>
      <c r="U23" s="25">
        <v>100910.00000000001</v>
      </c>
      <c r="V23" s="22">
        <f t="shared" si="6"/>
        <v>0.99468833614111574</v>
      </c>
    </row>
    <row r="24" spans="1:22" ht="13.35" customHeight="1" x14ac:dyDescent="0.25">
      <c r="A24" s="13" t="s">
        <v>16</v>
      </c>
      <c r="B24" s="1">
        <v>32756</v>
      </c>
      <c r="C24" s="1">
        <v>32955</v>
      </c>
      <c r="D24" s="22">
        <f t="shared" si="0"/>
        <v>0.99396146260051588</v>
      </c>
      <c r="E24" s="1">
        <v>1544</v>
      </c>
      <c r="F24" s="25">
        <v>1595</v>
      </c>
      <c r="G24" s="22">
        <f t="shared" si="1"/>
        <v>0.96802507836990592</v>
      </c>
      <c r="H24" s="1">
        <v>3621</v>
      </c>
      <c r="I24" s="25">
        <v>3630.0000000000005</v>
      </c>
      <c r="J24" s="22">
        <f t="shared" si="2"/>
        <v>0.99752066115702465</v>
      </c>
      <c r="K24" s="1">
        <v>2965</v>
      </c>
      <c r="L24" s="25">
        <v>3065.0000000000005</v>
      </c>
      <c r="M24" s="22">
        <f t="shared" si="3"/>
        <v>0.96737357259380086</v>
      </c>
      <c r="N24" s="1">
        <v>7043</v>
      </c>
      <c r="O24" s="25">
        <v>7164.9999999999991</v>
      </c>
      <c r="P24" s="22">
        <f t="shared" si="4"/>
        <v>0.98297278436845792</v>
      </c>
      <c r="Q24" s="1">
        <v>9832</v>
      </c>
      <c r="R24" s="25">
        <v>9449.9999999999982</v>
      </c>
      <c r="S24" s="22">
        <f t="shared" si="5"/>
        <v>1.0404232804232807</v>
      </c>
      <c r="T24" s="1">
        <v>7751</v>
      </c>
      <c r="U24" s="25">
        <v>8050</v>
      </c>
      <c r="V24" s="22">
        <f t="shared" si="6"/>
        <v>0.96285714285714286</v>
      </c>
    </row>
    <row r="25" spans="1:22" ht="13.35" customHeight="1" x14ac:dyDescent="0.25">
      <c r="A25" s="13" t="s">
        <v>17</v>
      </c>
      <c r="B25" s="1">
        <v>66402</v>
      </c>
      <c r="C25" s="1">
        <v>70570</v>
      </c>
      <c r="D25" s="22">
        <f t="shared" si="0"/>
        <v>0.94093807566954801</v>
      </c>
      <c r="E25" s="1">
        <v>4058</v>
      </c>
      <c r="F25" s="25">
        <v>4270</v>
      </c>
      <c r="G25" s="22">
        <f t="shared" si="1"/>
        <v>0.95035128805620606</v>
      </c>
      <c r="H25" s="1">
        <v>8669</v>
      </c>
      <c r="I25" s="25">
        <v>9170</v>
      </c>
      <c r="J25" s="22">
        <f t="shared" si="2"/>
        <v>0.94536532170119958</v>
      </c>
      <c r="K25" s="1">
        <v>7262</v>
      </c>
      <c r="L25" s="25">
        <v>7890.0000000000009</v>
      </c>
      <c r="M25" s="22">
        <f t="shared" si="3"/>
        <v>0.92040557667934086</v>
      </c>
      <c r="N25" s="1">
        <v>14824</v>
      </c>
      <c r="O25" s="25">
        <v>16280.000000000002</v>
      </c>
      <c r="P25" s="22">
        <f t="shared" si="4"/>
        <v>0.91056511056511047</v>
      </c>
      <c r="Q25" s="1">
        <v>16765</v>
      </c>
      <c r="R25" s="25">
        <v>17790</v>
      </c>
      <c r="S25" s="22">
        <f t="shared" si="5"/>
        <v>0.94238336143901069</v>
      </c>
      <c r="T25" s="1">
        <v>14824</v>
      </c>
      <c r="U25" s="25">
        <v>15169.999999999998</v>
      </c>
      <c r="V25" s="22">
        <f t="shared" si="6"/>
        <v>0.97719182597231391</v>
      </c>
    </row>
    <row r="26" spans="1:22" ht="13.35" customHeight="1" x14ac:dyDescent="0.25">
      <c r="A26" s="19" t="s">
        <v>18</v>
      </c>
      <c r="B26" s="20">
        <f>SUM(B6:B25)</f>
        <v>5029000</v>
      </c>
      <c r="C26" s="20">
        <f>SUM(C6:C25)</f>
        <v>5325805</v>
      </c>
      <c r="D26" s="21">
        <f t="shared" si="0"/>
        <v>0.94427039668181623</v>
      </c>
      <c r="E26" s="20">
        <f>SUM(E6:E25)</f>
        <v>293589</v>
      </c>
      <c r="F26" s="20">
        <f>SUM(F6:F25)</f>
        <v>304770</v>
      </c>
      <c r="G26" s="21">
        <f t="shared" si="1"/>
        <v>0.96331331823998423</v>
      </c>
      <c r="H26" s="20">
        <f>SUM(H6:H25)</f>
        <v>650068</v>
      </c>
      <c r="I26" s="20">
        <f>SUM(I6:I25)</f>
        <v>669990</v>
      </c>
      <c r="J26" s="21">
        <f t="shared" si="2"/>
        <v>0.97026522783922153</v>
      </c>
      <c r="K26" s="20">
        <f>SUM(K6:K25)</f>
        <v>601763</v>
      </c>
      <c r="L26" s="20">
        <f>SUM(L6:L25)</f>
        <v>669230</v>
      </c>
      <c r="M26" s="21">
        <f t="shared" si="3"/>
        <v>0.89918712550244306</v>
      </c>
      <c r="N26" s="20">
        <f>SUM(N6:N25)</f>
        <v>1374867</v>
      </c>
      <c r="O26" s="20">
        <f>SUM(O6:O25)</f>
        <v>1490110</v>
      </c>
      <c r="P26" s="21">
        <f t="shared" si="4"/>
        <v>0.92266141425800785</v>
      </c>
      <c r="Q26" s="20">
        <f>SUM(Q6:Q25)</f>
        <v>1231985</v>
      </c>
      <c r="R26" s="20">
        <f>SUM(R6:R25)</f>
        <v>1294160</v>
      </c>
      <c r="S26" s="21">
        <f t="shared" si="5"/>
        <v>0.95195725412622856</v>
      </c>
      <c r="T26" s="20">
        <f>SUM(T6:T25)</f>
        <v>876728</v>
      </c>
      <c r="U26" s="20">
        <f>SUM(U6:U25)</f>
        <v>897545.00000000012</v>
      </c>
      <c r="V26" s="21">
        <f t="shared" si="6"/>
        <v>0.97680673392420425</v>
      </c>
    </row>
    <row r="28" spans="1:22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">
        <v>48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A33:XFD34 C31:XFD31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K26" sqref="K26"/>
    </sheetView>
  </sheetViews>
  <sheetFormatPr defaultColWidth="9.21875" defaultRowHeight="11.4" x14ac:dyDescent="0.25"/>
  <cols>
    <col min="1" max="1" width="27.5546875" style="3" customWidth="1"/>
    <col min="2" max="19" width="9.44140625" style="3" customWidth="1"/>
    <col min="20" max="16384" width="9.21875" style="3"/>
  </cols>
  <sheetData>
    <row r="1" spans="1:21" ht="13.8" x14ac:dyDescent="0.25">
      <c r="A1" s="24" t="str">
        <f>SUBSTITUTE(Ethnicity!A1,"Ethnicity","Deprivation")</f>
        <v>Access to Primary Care by Prioritised Deprivation (July 2024)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1" ht="12" x14ac:dyDescent="0.25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1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1" ht="13.35" customHeight="1" x14ac:dyDescent="0.25">
      <c r="B4" s="14" t="s">
        <v>0</v>
      </c>
      <c r="C4" s="15"/>
      <c r="D4" s="15"/>
      <c r="E4" s="14" t="s">
        <v>30</v>
      </c>
      <c r="F4" s="15"/>
      <c r="G4" s="15"/>
      <c r="H4" s="14" t="s">
        <v>31</v>
      </c>
      <c r="I4" s="15"/>
      <c r="J4" s="15"/>
      <c r="K4" s="14" t="s">
        <v>32</v>
      </c>
      <c r="L4" s="15"/>
      <c r="M4" s="15"/>
      <c r="N4" s="14" t="s">
        <v>33</v>
      </c>
      <c r="O4" s="15"/>
      <c r="P4" s="15"/>
      <c r="Q4" s="14" t="s">
        <v>40</v>
      </c>
      <c r="R4" s="15"/>
      <c r="S4" s="15"/>
    </row>
    <row r="5" spans="1:21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1" ht="13.35" customHeight="1" x14ac:dyDescent="0.25">
      <c r="A6" s="13" t="s">
        <v>3</v>
      </c>
      <c r="B6" s="1">
        <v>481267</v>
      </c>
      <c r="C6" s="1">
        <v>502010</v>
      </c>
      <c r="D6" s="22">
        <f>IF(B6=0,"",B6/C6)</f>
        <v>0.95868010597398456</v>
      </c>
      <c r="E6" s="1">
        <v>89219</v>
      </c>
      <c r="F6" s="25">
        <v>92271.928215380714</v>
      </c>
      <c r="G6" s="22">
        <f>IF(E6=0,"",E6/F6)</f>
        <v>0.96691379193621507</v>
      </c>
      <c r="H6" s="1">
        <v>102071</v>
      </c>
      <c r="I6" s="25">
        <v>106824.50160767385</v>
      </c>
      <c r="J6" s="22">
        <f>IF(H6=0,"",H6/I6)</f>
        <v>0.95550176657849828</v>
      </c>
      <c r="K6" s="1">
        <v>114454</v>
      </c>
      <c r="L6" s="25">
        <v>119268.31216108108</v>
      </c>
      <c r="M6" s="22">
        <f>IF(K6=0,"",K6/L6)</f>
        <v>0.95963460810463241</v>
      </c>
      <c r="N6" s="1">
        <v>86661</v>
      </c>
      <c r="O6" s="25">
        <v>93725.542080890853</v>
      </c>
      <c r="P6" s="22">
        <f>IF(N6=0,"",N6/O6)</f>
        <v>0.92462522036102257</v>
      </c>
      <c r="Q6" s="1">
        <v>84558</v>
      </c>
      <c r="R6" s="25">
        <v>89919.715934973487</v>
      </c>
      <c r="S6" s="22">
        <f>IF(Q6=0,"",Q6/R6)</f>
        <v>0.94037218779860388</v>
      </c>
      <c r="T6" s="5"/>
      <c r="U6" s="5"/>
    </row>
    <row r="7" spans="1:21" ht="13.35" customHeight="1" x14ac:dyDescent="0.25">
      <c r="A7" s="13" t="s">
        <v>4</v>
      </c>
      <c r="B7" s="1">
        <v>262114</v>
      </c>
      <c r="C7" s="1">
        <v>285330</v>
      </c>
      <c r="D7" s="22">
        <f t="shared" ref="D7:D26" si="0">IF(B7=0,"",B7/C7)</f>
        <v>0.91863456348789119</v>
      </c>
      <c r="E7" s="1">
        <v>49066</v>
      </c>
      <c r="F7" s="25">
        <v>46565.673853136243</v>
      </c>
      <c r="G7" s="22">
        <f t="shared" ref="G7:G26" si="1">IF(E7=0,"",E7/F7)</f>
        <v>1.0536946196623194</v>
      </c>
      <c r="H7" s="1">
        <v>50875</v>
      </c>
      <c r="I7" s="25">
        <v>53495.517766993515</v>
      </c>
      <c r="J7" s="22">
        <f t="shared" ref="J7:J26" si="2">IF(H7=0,"",H7/I7)</f>
        <v>0.95101425546701857</v>
      </c>
      <c r="K7" s="1">
        <v>54487</v>
      </c>
      <c r="L7" s="25">
        <v>59914.381795551875</v>
      </c>
      <c r="M7" s="22">
        <f t="shared" ref="M7:M26" si="3">IF(K7=0,"",K7/L7)</f>
        <v>0.90941437376301504</v>
      </c>
      <c r="N7" s="1">
        <v>54379</v>
      </c>
      <c r="O7" s="25">
        <v>63350.863541075938</v>
      </c>
      <c r="P7" s="22">
        <f t="shared" ref="P7:P26" si="4">IF(N7=0,"",N7/O7)</f>
        <v>0.85837819660881676</v>
      </c>
      <c r="Q7" s="1">
        <v>50068</v>
      </c>
      <c r="R7" s="25">
        <v>62003.563043242437</v>
      </c>
      <c r="S7" s="22">
        <f t="shared" ref="S7:S26" si="5">IF(Q7=0,"",Q7/R7)</f>
        <v>0.8075019812181059</v>
      </c>
      <c r="T7" s="5"/>
      <c r="U7" s="5"/>
    </row>
    <row r="8" spans="1:21" ht="13.35" customHeight="1" x14ac:dyDescent="0.25">
      <c r="A8" s="13" t="s">
        <v>5</v>
      </c>
      <c r="B8" s="1">
        <v>598031</v>
      </c>
      <c r="C8" s="1">
        <v>615130</v>
      </c>
      <c r="D8" s="22">
        <f t="shared" si="0"/>
        <v>0.97220262383561196</v>
      </c>
      <c r="E8" s="1">
        <v>188609</v>
      </c>
      <c r="F8" s="25">
        <v>171502.28209784214</v>
      </c>
      <c r="G8" s="22">
        <f t="shared" si="1"/>
        <v>1.0997462989582756</v>
      </c>
      <c r="H8" s="1">
        <v>127902</v>
      </c>
      <c r="I8" s="25">
        <v>135541.90206820244</v>
      </c>
      <c r="J8" s="22">
        <f t="shared" si="2"/>
        <v>0.94363438942771982</v>
      </c>
      <c r="K8" s="1">
        <v>111002</v>
      </c>
      <c r="L8" s="25">
        <v>120396.46050253802</v>
      </c>
      <c r="M8" s="22">
        <f t="shared" si="3"/>
        <v>0.92197062552067321</v>
      </c>
      <c r="N8" s="1">
        <v>104769</v>
      </c>
      <c r="O8" s="25">
        <v>118740.91419101419</v>
      </c>
      <c r="P8" s="22">
        <f t="shared" si="4"/>
        <v>0.88233277226973272</v>
      </c>
      <c r="Q8" s="1">
        <v>59615</v>
      </c>
      <c r="R8" s="25">
        <v>68948.441140403229</v>
      </c>
      <c r="S8" s="22">
        <f t="shared" si="5"/>
        <v>0.86463158577585431</v>
      </c>
      <c r="T8" s="5"/>
      <c r="U8" s="5"/>
    </row>
    <row r="9" spans="1:21" ht="13.35" customHeight="1" x14ac:dyDescent="0.25">
      <c r="A9" s="13" t="s">
        <v>38</v>
      </c>
      <c r="B9" s="1">
        <v>308551</v>
      </c>
      <c r="C9" s="1">
        <v>330530</v>
      </c>
      <c r="D9" s="22">
        <f t="shared" si="0"/>
        <v>0.93350376667775992</v>
      </c>
      <c r="E9" s="1">
        <v>104623</v>
      </c>
      <c r="F9" s="25">
        <v>105357.97164614194</v>
      </c>
      <c r="G9" s="22">
        <f t="shared" si="1"/>
        <v>0.99302405281101613</v>
      </c>
      <c r="H9" s="1">
        <v>72469</v>
      </c>
      <c r="I9" s="25">
        <v>78478.565092910954</v>
      </c>
      <c r="J9" s="22">
        <f t="shared" si="2"/>
        <v>0.92342412114956207</v>
      </c>
      <c r="K9" s="1">
        <v>57168</v>
      </c>
      <c r="L9" s="25">
        <v>65109.932675002332</v>
      </c>
      <c r="M9" s="22">
        <f t="shared" si="3"/>
        <v>0.87802271713834101</v>
      </c>
      <c r="N9" s="1">
        <v>37651</v>
      </c>
      <c r="O9" s="25">
        <v>42784.595722119848</v>
      </c>
      <c r="P9" s="22">
        <f t="shared" si="4"/>
        <v>0.88001298982788445</v>
      </c>
      <c r="Q9" s="1">
        <v>33314</v>
      </c>
      <c r="R9" s="25">
        <v>38798.934863824899</v>
      </c>
      <c r="S9" s="22">
        <f t="shared" si="5"/>
        <v>0.85863181855183068</v>
      </c>
      <c r="T9" s="5"/>
      <c r="U9" s="5"/>
    </row>
    <row r="10" spans="1:21" ht="13.35" customHeight="1" x14ac:dyDescent="0.25">
      <c r="A10" s="13" t="s">
        <v>6</v>
      </c>
      <c r="B10" s="1">
        <v>609284</v>
      </c>
      <c r="C10" s="1">
        <v>641700</v>
      </c>
      <c r="D10" s="22">
        <f t="shared" si="0"/>
        <v>0.94948418263986289</v>
      </c>
      <c r="E10" s="1">
        <v>87554</v>
      </c>
      <c r="F10" s="25">
        <v>91618.67074115666</v>
      </c>
      <c r="G10" s="22">
        <f t="shared" si="1"/>
        <v>0.95563490816582275</v>
      </c>
      <c r="H10" s="1">
        <v>103257</v>
      </c>
      <c r="I10" s="25">
        <v>106381.04489811658</v>
      </c>
      <c r="J10" s="22">
        <f t="shared" si="2"/>
        <v>0.97063344413369368</v>
      </c>
      <c r="K10" s="1">
        <v>99886</v>
      </c>
      <c r="L10" s="25">
        <v>99221.505484647292</v>
      </c>
      <c r="M10" s="22">
        <f t="shared" si="3"/>
        <v>1.0066970815662086</v>
      </c>
      <c r="N10" s="1">
        <v>105334</v>
      </c>
      <c r="O10" s="25">
        <v>108679.09025049946</v>
      </c>
      <c r="P10" s="22">
        <f t="shared" si="4"/>
        <v>0.96922047982929183</v>
      </c>
      <c r="Q10" s="1">
        <v>203257</v>
      </c>
      <c r="R10" s="25">
        <v>235799.68862558002</v>
      </c>
      <c r="S10" s="22">
        <f t="shared" si="5"/>
        <v>0.86199011196637465</v>
      </c>
      <c r="T10" s="5"/>
      <c r="U10" s="5"/>
    </row>
    <row r="11" spans="1:21" ht="13.35" customHeight="1" x14ac:dyDescent="0.25">
      <c r="A11" s="13" t="s">
        <v>42</v>
      </c>
      <c r="B11" s="1">
        <v>170710</v>
      </c>
      <c r="C11" s="1">
        <v>186470</v>
      </c>
      <c r="D11" s="22">
        <f t="shared" si="0"/>
        <v>0.91548238322518372</v>
      </c>
      <c r="E11" s="1">
        <v>28647</v>
      </c>
      <c r="F11" s="25">
        <v>28421.365693327003</v>
      </c>
      <c r="G11" s="22">
        <f t="shared" si="1"/>
        <v>1.0079388974163888</v>
      </c>
      <c r="H11" s="1">
        <v>26456</v>
      </c>
      <c r="I11" s="25">
        <v>27805.130468289175</v>
      </c>
      <c r="J11" s="22">
        <f t="shared" si="2"/>
        <v>0.95147908153756688</v>
      </c>
      <c r="K11" s="1">
        <v>29311</v>
      </c>
      <c r="L11" s="25">
        <v>32600.718565417184</v>
      </c>
      <c r="M11" s="22">
        <f t="shared" si="3"/>
        <v>0.89909061179691552</v>
      </c>
      <c r="N11" s="1">
        <v>38373</v>
      </c>
      <c r="O11" s="25">
        <v>43100.490877892968</v>
      </c>
      <c r="P11" s="22">
        <f t="shared" si="4"/>
        <v>0.89031468594438246</v>
      </c>
      <c r="Q11" s="1">
        <v>45936</v>
      </c>
      <c r="R11" s="25">
        <v>54542.294395073666</v>
      </c>
      <c r="S11" s="22">
        <f t="shared" si="5"/>
        <v>0.84220879428477069</v>
      </c>
      <c r="T11" s="5"/>
      <c r="U11" s="5"/>
    </row>
    <row r="12" spans="1:21" ht="13.35" customHeight="1" x14ac:dyDescent="0.25">
      <c r="A12" s="13" t="s">
        <v>7</v>
      </c>
      <c r="B12" s="1">
        <v>154379</v>
      </c>
      <c r="C12" s="1">
        <v>164230</v>
      </c>
      <c r="D12" s="22">
        <f t="shared" si="0"/>
        <v>0.94001704926018392</v>
      </c>
      <c r="E12" s="1">
        <v>36825</v>
      </c>
      <c r="F12" s="25">
        <v>38994.835891259863</v>
      </c>
      <c r="G12" s="22">
        <f t="shared" si="1"/>
        <v>0.9443558142593389</v>
      </c>
      <c r="H12" s="1">
        <v>23391</v>
      </c>
      <c r="I12" s="25">
        <v>25054.596894777576</v>
      </c>
      <c r="J12" s="22">
        <f t="shared" si="2"/>
        <v>0.93360113109126341</v>
      </c>
      <c r="K12" s="1">
        <v>27249</v>
      </c>
      <c r="L12" s="25">
        <v>29359.396188865245</v>
      </c>
      <c r="M12" s="22">
        <f t="shared" si="3"/>
        <v>0.92811854251738235</v>
      </c>
      <c r="N12" s="1">
        <v>35488</v>
      </c>
      <c r="O12" s="25">
        <v>37041.641202468541</v>
      </c>
      <c r="P12" s="22">
        <f t="shared" si="4"/>
        <v>0.95805690158337253</v>
      </c>
      <c r="Q12" s="1">
        <v>30249</v>
      </c>
      <c r="R12" s="25">
        <v>33779.529822628785</v>
      </c>
      <c r="S12" s="22">
        <f t="shared" si="5"/>
        <v>0.89548315677669099</v>
      </c>
      <c r="T12" s="5"/>
      <c r="U12" s="5"/>
    </row>
    <row r="13" spans="1:21" ht="13.35" customHeight="1" x14ac:dyDescent="0.25">
      <c r="A13" s="13" t="s">
        <v>8</v>
      </c>
      <c r="B13" s="1">
        <v>110691</v>
      </c>
      <c r="C13" s="1">
        <v>121729.99999999999</v>
      </c>
      <c r="D13" s="22">
        <f t="shared" si="0"/>
        <v>0.90931569867740092</v>
      </c>
      <c r="E13" s="1">
        <v>15056</v>
      </c>
      <c r="F13" s="25">
        <v>14426.278133245793</v>
      </c>
      <c r="G13" s="22">
        <f t="shared" si="1"/>
        <v>1.0436510277243993</v>
      </c>
      <c r="H13" s="1">
        <v>17318</v>
      </c>
      <c r="I13" s="25">
        <v>18606.587674253322</v>
      </c>
      <c r="J13" s="22">
        <f t="shared" si="2"/>
        <v>0.93074562102344038</v>
      </c>
      <c r="K13" s="1">
        <v>16616</v>
      </c>
      <c r="L13" s="25">
        <v>18366.850026752101</v>
      </c>
      <c r="M13" s="22">
        <f t="shared" si="3"/>
        <v>0.90467336401168885</v>
      </c>
      <c r="N13" s="1">
        <v>24058</v>
      </c>
      <c r="O13" s="25">
        <v>27284.799686390197</v>
      </c>
      <c r="P13" s="22">
        <f t="shared" si="4"/>
        <v>0.88173636150974777</v>
      </c>
      <c r="Q13" s="1">
        <v>36338</v>
      </c>
      <c r="R13" s="25">
        <v>43045.48447935858</v>
      </c>
      <c r="S13" s="22">
        <f t="shared" si="5"/>
        <v>0.84417681528070632</v>
      </c>
      <c r="T13" s="5"/>
      <c r="U13" s="5"/>
    </row>
    <row r="14" spans="1:21" ht="13.35" customHeight="1" x14ac:dyDescent="0.25">
      <c r="A14" s="13" t="s">
        <v>39</v>
      </c>
      <c r="B14" s="1">
        <v>179352</v>
      </c>
      <c r="C14" s="1">
        <v>195620</v>
      </c>
      <c r="D14" s="22">
        <f t="shared" si="0"/>
        <v>0.91683876904202022</v>
      </c>
      <c r="E14" s="1">
        <v>24284</v>
      </c>
      <c r="F14" s="25">
        <v>23496.919687499329</v>
      </c>
      <c r="G14" s="22">
        <f t="shared" si="1"/>
        <v>1.0334971699681728</v>
      </c>
      <c r="H14" s="1">
        <v>28825</v>
      </c>
      <c r="I14" s="25">
        <v>30647.811687076668</v>
      </c>
      <c r="J14" s="22">
        <f t="shared" si="2"/>
        <v>0.94052392041271593</v>
      </c>
      <c r="K14" s="1">
        <v>33347</v>
      </c>
      <c r="L14" s="25">
        <v>37782.680192517357</v>
      </c>
      <c r="M14" s="22">
        <f t="shared" si="3"/>
        <v>0.88260017103297461</v>
      </c>
      <c r="N14" s="1">
        <v>45278</v>
      </c>
      <c r="O14" s="25">
        <v>50828.886087162122</v>
      </c>
      <c r="P14" s="22">
        <f t="shared" si="4"/>
        <v>0.89079268670882572</v>
      </c>
      <c r="Q14" s="1">
        <v>45486</v>
      </c>
      <c r="R14" s="25">
        <v>52863.702345744518</v>
      </c>
      <c r="S14" s="22">
        <f t="shared" si="5"/>
        <v>0.86043916679365129</v>
      </c>
      <c r="T14" s="5"/>
      <c r="U14" s="5"/>
    </row>
    <row r="15" spans="1:21" ht="13.35" customHeight="1" x14ac:dyDescent="0.25">
      <c r="A15" s="13" t="s">
        <v>9</v>
      </c>
      <c r="B15" s="1">
        <v>157820</v>
      </c>
      <c r="C15" s="1">
        <v>169210</v>
      </c>
      <c r="D15" s="22">
        <f t="shared" si="0"/>
        <v>0.93268719342828443</v>
      </c>
      <c r="E15" s="1">
        <v>32473</v>
      </c>
      <c r="F15" s="25">
        <v>32515.651788739302</v>
      </c>
      <c r="G15" s="22">
        <f t="shared" si="1"/>
        <v>0.9986882689906873</v>
      </c>
      <c r="H15" s="1">
        <v>36658</v>
      </c>
      <c r="I15" s="25">
        <v>38210.444110703203</v>
      </c>
      <c r="J15" s="22">
        <f t="shared" si="2"/>
        <v>0.95937120997061787</v>
      </c>
      <c r="K15" s="1">
        <v>39821</v>
      </c>
      <c r="L15" s="25">
        <v>43265.241154802083</v>
      </c>
      <c r="M15" s="22">
        <f t="shared" si="3"/>
        <v>0.92039241980696085</v>
      </c>
      <c r="N15" s="1">
        <v>32633</v>
      </c>
      <c r="O15" s="25">
        <v>38069.798412528115</v>
      </c>
      <c r="P15" s="22">
        <f t="shared" si="4"/>
        <v>0.85718867345672733</v>
      </c>
      <c r="Q15" s="1">
        <v>15098</v>
      </c>
      <c r="R15" s="25">
        <v>17148.864533227297</v>
      </c>
      <c r="S15" s="22">
        <f t="shared" si="5"/>
        <v>0.88040814426788527</v>
      </c>
      <c r="T15" s="5"/>
      <c r="U15" s="5"/>
    </row>
    <row r="16" spans="1:21" ht="13.35" customHeight="1" x14ac:dyDescent="0.25">
      <c r="A16" s="13" t="s">
        <v>10</v>
      </c>
      <c r="B16" s="1">
        <v>194126</v>
      </c>
      <c r="C16" s="1">
        <v>207530</v>
      </c>
      <c r="D16" s="22">
        <f t="shared" si="0"/>
        <v>0.93541174769912783</v>
      </c>
      <c r="E16" s="1">
        <v>14987</v>
      </c>
      <c r="F16" s="25">
        <v>14709.378528321993</v>
      </c>
      <c r="G16" s="22">
        <f t="shared" si="1"/>
        <v>1.0188737730247042</v>
      </c>
      <c r="H16" s="1">
        <v>22976</v>
      </c>
      <c r="I16" s="25">
        <v>22757.615612247759</v>
      </c>
      <c r="J16" s="22">
        <f t="shared" si="2"/>
        <v>1.0095961014314132</v>
      </c>
      <c r="K16" s="1">
        <v>34183</v>
      </c>
      <c r="L16" s="25">
        <v>35366.963716204002</v>
      </c>
      <c r="M16" s="22">
        <f t="shared" si="3"/>
        <v>0.96652345602227796</v>
      </c>
      <c r="N16" s="1">
        <v>41571</v>
      </c>
      <c r="O16" s="25">
        <v>45228.396436432377</v>
      </c>
      <c r="P16" s="22">
        <f t="shared" si="4"/>
        <v>0.91913495227334063</v>
      </c>
      <c r="Q16" s="1">
        <v>77434</v>
      </c>
      <c r="R16" s="25">
        <v>89467.645706793875</v>
      </c>
      <c r="S16" s="22">
        <f t="shared" si="5"/>
        <v>0.86549723521024668</v>
      </c>
      <c r="T16" s="5"/>
      <c r="U16" s="5"/>
    </row>
    <row r="17" spans="1:21" ht="13.35" customHeight="1" x14ac:dyDescent="0.25">
      <c r="A17" s="13" t="s">
        <v>11</v>
      </c>
      <c r="B17" s="1">
        <v>61327</v>
      </c>
      <c r="C17" s="1">
        <v>63815</v>
      </c>
      <c r="D17" s="22">
        <f t="shared" si="0"/>
        <v>0.96101230118310743</v>
      </c>
      <c r="E17" s="1">
        <v>8857</v>
      </c>
      <c r="F17" s="25">
        <v>8458.2194089707336</v>
      </c>
      <c r="G17" s="22">
        <f t="shared" si="1"/>
        <v>1.0471471088354982</v>
      </c>
      <c r="H17" s="1">
        <v>15327</v>
      </c>
      <c r="I17" s="25">
        <v>15702.667548040616</v>
      </c>
      <c r="J17" s="22">
        <f t="shared" si="2"/>
        <v>0.97607619553230041</v>
      </c>
      <c r="K17" s="1">
        <v>16335</v>
      </c>
      <c r="L17" s="25">
        <v>17497.800128791561</v>
      </c>
      <c r="M17" s="22">
        <f t="shared" si="3"/>
        <v>0.9335459246172183</v>
      </c>
      <c r="N17" s="1">
        <v>13072</v>
      </c>
      <c r="O17" s="25">
        <v>14097.990425628632</v>
      </c>
      <c r="P17" s="22">
        <f t="shared" si="4"/>
        <v>0.92722434938220055</v>
      </c>
      <c r="Q17" s="1">
        <v>7587</v>
      </c>
      <c r="R17" s="25">
        <v>8058.3224885684549</v>
      </c>
      <c r="S17" s="22">
        <f t="shared" si="5"/>
        <v>0.94151109126780752</v>
      </c>
      <c r="T17" s="5"/>
      <c r="U17" s="5"/>
    </row>
    <row r="18" spans="1:21" ht="13.35" customHeight="1" x14ac:dyDescent="0.25">
      <c r="A18" s="13" t="s">
        <v>12</v>
      </c>
      <c r="B18" s="1">
        <v>342464</v>
      </c>
      <c r="C18" s="1">
        <v>368270.00000000006</v>
      </c>
      <c r="D18" s="22">
        <f t="shared" si="0"/>
        <v>0.92992641268634413</v>
      </c>
      <c r="E18" s="1">
        <v>90904</v>
      </c>
      <c r="F18" s="25">
        <v>85942.306713024896</v>
      </c>
      <c r="G18" s="22">
        <f t="shared" si="1"/>
        <v>1.0577328381880997</v>
      </c>
      <c r="H18" s="1">
        <v>73325</v>
      </c>
      <c r="I18" s="25">
        <v>81942.31291041401</v>
      </c>
      <c r="J18" s="22">
        <f t="shared" si="2"/>
        <v>0.89483683576475126</v>
      </c>
      <c r="K18" s="1">
        <v>63774</v>
      </c>
      <c r="L18" s="25">
        <v>71488.280295380726</v>
      </c>
      <c r="M18" s="22">
        <f t="shared" si="3"/>
        <v>0.89209028020388415</v>
      </c>
      <c r="N18" s="1">
        <v>66787</v>
      </c>
      <c r="O18" s="25">
        <v>77231.630855840573</v>
      </c>
      <c r="P18" s="22">
        <f t="shared" si="4"/>
        <v>0.8647622646304548</v>
      </c>
      <c r="Q18" s="1">
        <v>43839</v>
      </c>
      <c r="R18" s="25">
        <v>51665.469225339832</v>
      </c>
      <c r="S18" s="22">
        <f t="shared" si="5"/>
        <v>0.84851643965131618</v>
      </c>
      <c r="T18" s="5"/>
      <c r="U18" s="5"/>
    </row>
    <row r="19" spans="1:21" ht="13.35" customHeight="1" x14ac:dyDescent="0.25">
      <c r="A19" s="13" t="s">
        <v>43</v>
      </c>
      <c r="B19" s="1">
        <v>49538</v>
      </c>
      <c r="C19" s="1">
        <v>53640</v>
      </c>
      <c r="D19" s="22">
        <f t="shared" si="0"/>
        <v>0.92352721849366148</v>
      </c>
      <c r="E19" s="1">
        <v>3890</v>
      </c>
      <c r="F19" s="25">
        <v>3737.1947042623929</v>
      </c>
      <c r="G19" s="22">
        <f t="shared" si="1"/>
        <v>1.0408876999540131</v>
      </c>
      <c r="H19" s="1">
        <v>4691</v>
      </c>
      <c r="I19" s="25">
        <v>4852.6308502139455</v>
      </c>
      <c r="J19" s="22">
        <f t="shared" si="2"/>
        <v>0.96669211914052366</v>
      </c>
      <c r="K19" s="1">
        <v>5936</v>
      </c>
      <c r="L19" s="25">
        <v>6538.258811058422</v>
      </c>
      <c r="M19" s="22">
        <f t="shared" si="3"/>
        <v>0.90788697289868714</v>
      </c>
      <c r="N19" s="1">
        <v>10224</v>
      </c>
      <c r="O19" s="25">
        <v>11270.232171111376</v>
      </c>
      <c r="P19" s="22">
        <f t="shared" si="4"/>
        <v>0.90716853430995414</v>
      </c>
      <c r="Q19" s="1">
        <v>23913</v>
      </c>
      <c r="R19" s="25">
        <v>27241.683463353867</v>
      </c>
      <c r="S19" s="22">
        <f t="shared" si="5"/>
        <v>0.87780918650524342</v>
      </c>
      <c r="T19" s="5"/>
      <c r="U19" s="5"/>
    </row>
    <row r="20" spans="1:21" ht="13.35" customHeight="1" x14ac:dyDescent="0.25">
      <c r="A20" s="13" t="s">
        <v>13</v>
      </c>
      <c r="B20" s="1">
        <v>123068</v>
      </c>
      <c r="C20" s="1">
        <v>130020</v>
      </c>
      <c r="D20" s="22">
        <f t="shared" si="0"/>
        <v>0.94653130287648057</v>
      </c>
      <c r="E20" s="1">
        <v>17040</v>
      </c>
      <c r="F20" s="25">
        <v>16068.339021925192</v>
      </c>
      <c r="G20" s="22">
        <f t="shared" si="1"/>
        <v>1.060470530074638</v>
      </c>
      <c r="H20" s="1">
        <v>18685</v>
      </c>
      <c r="I20" s="25">
        <v>19434.889409357489</v>
      </c>
      <c r="J20" s="22">
        <f t="shared" si="2"/>
        <v>0.96141529835531592</v>
      </c>
      <c r="K20" s="1">
        <v>25560</v>
      </c>
      <c r="L20" s="25">
        <v>28242.995668918637</v>
      </c>
      <c r="M20" s="22">
        <f t="shared" si="3"/>
        <v>0.90500314837808549</v>
      </c>
      <c r="N20" s="1">
        <v>30300</v>
      </c>
      <c r="O20" s="25">
        <v>35104.16316524829</v>
      </c>
      <c r="P20" s="22">
        <f t="shared" si="4"/>
        <v>0.86314548668676938</v>
      </c>
      <c r="Q20" s="1">
        <v>26184</v>
      </c>
      <c r="R20" s="25">
        <v>31169.612734550385</v>
      </c>
      <c r="S20" s="22">
        <f t="shared" si="5"/>
        <v>0.84004893557679616</v>
      </c>
      <c r="T20" s="5"/>
      <c r="U20" s="5"/>
    </row>
    <row r="21" spans="1:21" ht="13.35" customHeight="1" x14ac:dyDescent="0.25">
      <c r="A21" s="13" t="s">
        <v>14</v>
      </c>
      <c r="B21" s="1">
        <v>437889</v>
      </c>
      <c r="C21" s="1">
        <v>472700</v>
      </c>
      <c r="D21" s="22">
        <f t="shared" si="0"/>
        <v>0.92635709752485718</v>
      </c>
      <c r="E21" s="1">
        <v>61704</v>
      </c>
      <c r="F21" s="25">
        <v>59169.730718860454</v>
      </c>
      <c r="G21" s="22">
        <f t="shared" si="1"/>
        <v>1.0428305021900623</v>
      </c>
      <c r="H21" s="1">
        <v>68177</v>
      </c>
      <c r="I21" s="25">
        <v>72783.245005462886</v>
      </c>
      <c r="J21" s="22">
        <f t="shared" si="2"/>
        <v>0.9367128381660208</v>
      </c>
      <c r="K21" s="1">
        <v>80402</v>
      </c>
      <c r="L21" s="25">
        <v>88753.329606552914</v>
      </c>
      <c r="M21" s="22">
        <f t="shared" si="3"/>
        <v>0.9059040416446944</v>
      </c>
      <c r="N21" s="1">
        <v>107093</v>
      </c>
      <c r="O21" s="25">
        <v>120016.65589311262</v>
      </c>
      <c r="P21" s="22">
        <f t="shared" si="4"/>
        <v>0.89231781374893093</v>
      </c>
      <c r="Q21" s="1">
        <v>112018</v>
      </c>
      <c r="R21" s="25">
        <v>131977.03877601112</v>
      </c>
      <c r="S21" s="22">
        <f t="shared" si="5"/>
        <v>0.84876885433165983</v>
      </c>
      <c r="T21" s="5"/>
      <c r="U21" s="5"/>
    </row>
    <row r="22" spans="1:21" ht="13.35" customHeight="1" x14ac:dyDescent="0.25">
      <c r="A22" s="13" t="s">
        <v>15</v>
      </c>
      <c r="B22" s="1">
        <v>49251</v>
      </c>
      <c r="C22" s="1">
        <v>51635</v>
      </c>
      <c r="D22" s="22">
        <f t="shared" si="0"/>
        <v>0.95382976663116104</v>
      </c>
      <c r="E22" s="1">
        <v>8165</v>
      </c>
      <c r="F22" s="25">
        <v>7702.97110198872</v>
      </c>
      <c r="G22" s="22">
        <f t="shared" si="1"/>
        <v>1.0599806090265607</v>
      </c>
      <c r="H22" s="1">
        <v>10149</v>
      </c>
      <c r="I22" s="25">
        <v>10449.94134609996</v>
      </c>
      <c r="J22" s="22">
        <f t="shared" si="2"/>
        <v>0.97120162342229077</v>
      </c>
      <c r="K22" s="1">
        <v>10292</v>
      </c>
      <c r="L22" s="25">
        <v>10936.450999955949</v>
      </c>
      <c r="M22" s="22">
        <f t="shared" si="3"/>
        <v>0.9410731141246329</v>
      </c>
      <c r="N22" s="1">
        <v>12737</v>
      </c>
      <c r="O22" s="25">
        <v>14446.88457788879</v>
      </c>
      <c r="P22" s="22">
        <f t="shared" si="4"/>
        <v>0.88164336963653755</v>
      </c>
      <c r="Q22" s="1">
        <v>7280</v>
      </c>
      <c r="R22" s="25">
        <v>8098.7519740665848</v>
      </c>
      <c r="S22" s="22">
        <f t="shared" si="5"/>
        <v>0.89890393276786951</v>
      </c>
      <c r="T22" s="5"/>
      <c r="U22" s="5"/>
    </row>
    <row r="23" spans="1:21" ht="13.35" customHeight="1" x14ac:dyDescent="0.25">
      <c r="A23" s="13" t="s">
        <v>44</v>
      </c>
      <c r="B23" s="1">
        <v>639980</v>
      </c>
      <c r="C23" s="1">
        <v>662709.99999999988</v>
      </c>
      <c r="D23" s="22">
        <f t="shared" si="0"/>
        <v>0.96570143803473629</v>
      </c>
      <c r="E23" s="1">
        <v>158876</v>
      </c>
      <c r="F23" s="25">
        <v>159939.58123913585</v>
      </c>
      <c r="G23" s="22">
        <f t="shared" si="1"/>
        <v>0.99335010614073316</v>
      </c>
      <c r="H23" s="1">
        <v>171861</v>
      </c>
      <c r="I23" s="25">
        <v>172655.88862817938</v>
      </c>
      <c r="J23" s="22">
        <f t="shared" si="2"/>
        <v>0.99539611052657928</v>
      </c>
      <c r="K23" s="1">
        <v>134008</v>
      </c>
      <c r="L23" s="25">
        <v>145802.23681948724</v>
      </c>
      <c r="M23" s="22">
        <f t="shared" si="3"/>
        <v>0.91910798437139696</v>
      </c>
      <c r="N23" s="1">
        <v>113646</v>
      </c>
      <c r="O23" s="25">
        <v>119600.21716706941</v>
      </c>
      <c r="P23" s="22">
        <f t="shared" si="4"/>
        <v>0.95021566592348261</v>
      </c>
      <c r="Q23" s="1">
        <v>57035</v>
      </c>
      <c r="R23" s="25">
        <v>64712.076146128013</v>
      </c>
      <c r="S23" s="22">
        <f t="shared" si="5"/>
        <v>0.88136563369111809</v>
      </c>
      <c r="T23" s="5"/>
      <c r="U23" s="5"/>
    </row>
    <row r="24" spans="1:21" ht="13.35" customHeight="1" x14ac:dyDescent="0.25">
      <c r="A24" s="13" t="s">
        <v>16</v>
      </c>
      <c r="B24" s="1">
        <v>32756</v>
      </c>
      <c r="C24" s="1">
        <v>32955</v>
      </c>
      <c r="D24" s="22">
        <f t="shared" si="0"/>
        <v>0.99396146260051588</v>
      </c>
      <c r="E24" s="1">
        <v>2736</v>
      </c>
      <c r="F24" s="25">
        <v>2163.8103226624917</v>
      </c>
      <c r="G24" s="22">
        <f t="shared" si="1"/>
        <v>1.2644361529033881</v>
      </c>
      <c r="H24" s="1">
        <v>2148</v>
      </c>
      <c r="I24" s="25">
        <v>2076.2014920741776</v>
      </c>
      <c r="J24" s="22">
        <f t="shared" si="2"/>
        <v>1.0345816666638139</v>
      </c>
      <c r="K24" s="1">
        <v>8363</v>
      </c>
      <c r="L24" s="25">
        <v>8848.4742597158402</v>
      </c>
      <c r="M24" s="22">
        <f t="shared" si="3"/>
        <v>0.94513469266379146</v>
      </c>
      <c r="N24" s="1">
        <v>10921</v>
      </c>
      <c r="O24" s="25">
        <v>11545.10332701189</v>
      </c>
      <c r="P24" s="22">
        <f t="shared" si="4"/>
        <v>0.94594216185560809</v>
      </c>
      <c r="Q24" s="1">
        <v>7995</v>
      </c>
      <c r="R24" s="25">
        <v>8321.4105985356018</v>
      </c>
      <c r="S24" s="22">
        <f t="shared" si="5"/>
        <v>0.96077460730118958</v>
      </c>
      <c r="T24" s="5"/>
      <c r="U24" s="5"/>
    </row>
    <row r="25" spans="1:21" ht="13.35" customHeight="1" x14ac:dyDescent="0.25">
      <c r="A25" s="13" t="s">
        <v>17</v>
      </c>
      <c r="B25" s="1">
        <v>66402</v>
      </c>
      <c r="C25" s="1">
        <v>70570</v>
      </c>
      <c r="D25" s="22">
        <f t="shared" si="0"/>
        <v>0.94093807566954801</v>
      </c>
      <c r="E25" s="1">
        <v>4190</v>
      </c>
      <c r="F25" s="25">
        <v>3710.9101131770262</v>
      </c>
      <c r="G25" s="22">
        <f t="shared" si="1"/>
        <v>1.1291030696544708</v>
      </c>
      <c r="H25" s="1">
        <v>6398</v>
      </c>
      <c r="I25" s="25">
        <v>6533.8692399785223</v>
      </c>
      <c r="J25" s="22">
        <f t="shared" si="2"/>
        <v>0.97920539346775037</v>
      </c>
      <c r="K25" s="1">
        <v>13347</v>
      </c>
      <c r="L25" s="25">
        <v>13751.904285779388</v>
      </c>
      <c r="M25" s="22">
        <f t="shared" si="3"/>
        <v>0.9705564933143046</v>
      </c>
      <c r="N25" s="1">
        <v>15257</v>
      </c>
      <c r="O25" s="25">
        <v>17089.893478965136</v>
      </c>
      <c r="P25" s="22">
        <f t="shared" si="4"/>
        <v>0.89274985937032736</v>
      </c>
      <c r="Q25" s="1">
        <v>26575</v>
      </c>
      <c r="R25" s="25">
        <v>29483.422882099931</v>
      </c>
      <c r="S25" s="22">
        <f t="shared" si="5"/>
        <v>0.9013539610468464</v>
      </c>
      <c r="T25" s="5"/>
      <c r="U25" s="5"/>
    </row>
    <row r="26" spans="1:21" ht="13.35" customHeight="1" x14ac:dyDescent="0.25">
      <c r="A26" s="19" t="s">
        <v>18</v>
      </c>
      <c r="B26" s="20">
        <f>Ethnicity!B26</f>
        <v>5029000</v>
      </c>
      <c r="C26" s="20">
        <f>SUM(C6:C25)</f>
        <v>5325805</v>
      </c>
      <c r="D26" s="21">
        <f t="shared" si="0"/>
        <v>0.94427039668181623</v>
      </c>
      <c r="E26" s="20">
        <f>SUM(E6:E25)</f>
        <v>1027705</v>
      </c>
      <c r="F26" s="20">
        <f>SUM(F6:F25)</f>
        <v>1006774.0196200585</v>
      </c>
      <c r="G26" s="21">
        <f t="shared" si="1"/>
        <v>1.0207901475127861</v>
      </c>
      <c r="H26" s="20">
        <f>SUM(H6:H25)</f>
        <v>982959</v>
      </c>
      <c r="I26" s="20">
        <f>SUM(I6:I25)</f>
        <v>1030235.3643110658</v>
      </c>
      <c r="J26" s="21">
        <f t="shared" si="2"/>
        <v>0.95411110320147063</v>
      </c>
      <c r="K26" s="20">
        <f>SUM(K6:K25)</f>
        <v>975541</v>
      </c>
      <c r="L26" s="20">
        <f>SUM(L6:L25)</f>
        <v>1052512.1733390193</v>
      </c>
      <c r="M26" s="21">
        <f t="shared" si="3"/>
        <v>0.92686908969913973</v>
      </c>
      <c r="N26" s="20">
        <f>SUM(N6:N25)</f>
        <v>986232</v>
      </c>
      <c r="O26" s="20">
        <f>SUM(O6:O25)</f>
        <v>1089237.7895503512</v>
      </c>
      <c r="P26" s="21">
        <f t="shared" si="4"/>
        <v>0.90543314734528901</v>
      </c>
      <c r="Q26" s="20">
        <f>SUM(Q6:Q25)</f>
        <v>993779</v>
      </c>
      <c r="R26" s="20">
        <f>SUM(R6:R25)</f>
        <v>1147045.6531795044</v>
      </c>
      <c r="S26" s="21">
        <f t="shared" si="5"/>
        <v>0.86638138355290095</v>
      </c>
      <c r="T26" s="5"/>
      <c r="U26" s="5"/>
    </row>
    <row r="28" spans="1:21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1" x14ac:dyDescent="0.25">
      <c r="A29" s="3" t="s">
        <v>48</v>
      </c>
    </row>
    <row r="30" spans="1:21" ht="12" x14ac:dyDescent="0.25">
      <c r="A30" s="26" t="s">
        <v>41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1001576-1159430328-769</_dlc_DocId>
    <_dlc_DocIdUrl xmlns="d3b74e82-c9ec-4ac4-aba2-12ff7e201463">
      <Url>https://hauoraaotearoa.sharepoint.com/sites/1001576/_layouts/15/DocIdRedir.aspx?ID=1001576-1159430328-769</Url>
      <Description>1001576-1159430328-769</Description>
    </_dlc_DocIdUrl>
  </documentManagement>
</p:properties>
</file>

<file path=customXml/itemProps1.xml><?xml version="1.0" encoding="utf-8"?>
<ds:datastoreItem xmlns:ds="http://schemas.openxmlformats.org/officeDocument/2006/customXml" ds:itemID="{7FFE873E-91F6-404F-AC04-51DA40AD2A95}"/>
</file>

<file path=customXml/itemProps2.xml><?xml version="1.0" encoding="utf-8"?>
<ds:datastoreItem xmlns:ds="http://schemas.openxmlformats.org/officeDocument/2006/customXml" ds:itemID="{802A37C5-F207-49EA-B74A-F8329728B78E}"/>
</file>

<file path=customXml/itemProps3.xml><?xml version="1.0" encoding="utf-8"?>
<ds:datastoreItem xmlns:ds="http://schemas.openxmlformats.org/officeDocument/2006/customXml" ds:itemID="{666B57AD-7BF0-4552-A979-9BB49C88356E}"/>
</file>

<file path=customXml/itemProps4.xml><?xml version="1.0" encoding="utf-8"?>
<ds:datastoreItem xmlns:ds="http://schemas.openxmlformats.org/officeDocument/2006/customXml" ds:itemID="{C9531095-279A-40A1-8436-0BB10C00DC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Yuelin Yao</cp:lastModifiedBy>
  <cp:lastPrinted>2023-04-12T02:01:49Z</cp:lastPrinted>
  <dcterms:created xsi:type="dcterms:W3CDTF">2015-08-23T23:06:45Z</dcterms:created>
  <dcterms:modified xsi:type="dcterms:W3CDTF">2024-07-08T03:30:02Z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a9b055ed-13eb-47b3-b82e-976749db659e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