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asudev\AppData\Local\Microsoft\Windows\INetCache\Content.Outlook\4OQARPOY\"/>
    </mc:Choice>
  </mc:AlternateContent>
  <xr:revisionPtr revIDLastSave="0" documentId="13_ncr:1_{727B1E1D-1F66-45CF-8794-BCFC0468D623}" xr6:coauthVersionLast="47" xr6:coauthVersionMax="47" xr10:uidLastSave="{00000000-0000-0000-0000-000000000000}"/>
  <bookViews>
    <workbookView xWindow="0" yWindow="600" windowWidth="19200" windowHeight="1020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9" i="8" l="1"/>
  <c r="B20" i="8"/>
  <c r="B21" i="8"/>
  <c r="B22" i="8"/>
  <c r="B23" i="8"/>
  <c r="B24" i="8"/>
  <c r="B25" i="8"/>
  <c r="B7" i="8"/>
  <c r="B8" i="8"/>
  <c r="B9" i="8"/>
  <c r="B10" i="8"/>
  <c r="B11" i="8"/>
  <c r="B12" i="8"/>
  <c r="B13" i="8"/>
  <c r="B14" i="8"/>
  <c r="B15" i="8"/>
  <c r="B16" i="8"/>
  <c r="B17" i="8"/>
  <c r="B18" i="8"/>
  <c r="B6" i="8"/>
  <c r="D6" i="1" l="1"/>
  <c r="G6" i="1"/>
  <c r="J6" i="1"/>
  <c r="M6" i="1"/>
  <c r="D7" i="1"/>
  <c r="G7" i="1"/>
  <c r="J7" i="1"/>
  <c r="M7" i="1"/>
  <c r="D8" i="1"/>
  <c r="G8" i="1"/>
  <c r="J8" i="1"/>
  <c r="M8" i="1"/>
  <c r="D9" i="1"/>
  <c r="G9" i="1"/>
  <c r="J9" i="1"/>
  <c r="M9" i="1"/>
  <c r="D10" i="1"/>
  <c r="G10" i="1"/>
  <c r="J10" i="1"/>
  <c r="M10" i="1"/>
  <c r="D11" i="1"/>
  <c r="G11" i="1"/>
  <c r="J11" i="1"/>
  <c r="M11" i="1"/>
  <c r="D12" i="1"/>
  <c r="G12" i="1"/>
  <c r="J12" i="1"/>
  <c r="M12" i="1"/>
  <c r="D13" i="1"/>
  <c r="G13" i="1"/>
  <c r="J13" i="1"/>
  <c r="M13" i="1"/>
  <c r="D14" i="1"/>
  <c r="G14" i="1"/>
  <c r="J14" i="1"/>
  <c r="M14" i="1"/>
  <c r="D15" i="1"/>
  <c r="G15" i="1"/>
  <c r="J15" i="1"/>
  <c r="M15" i="1"/>
  <c r="D16" i="1"/>
  <c r="G16" i="1"/>
  <c r="J16" i="1"/>
  <c r="M16" i="1"/>
  <c r="D17" i="1"/>
  <c r="G17" i="1"/>
  <c r="J17" i="1"/>
  <c r="M17" i="1"/>
  <c r="D18" i="1"/>
  <c r="G18" i="1"/>
  <c r="J18" i="1"/>
  <c r="M18" i="1"/>
  <c r="D19" i="1"/>
  <c r="G19" i="1"/>
  <c r="J19" i="1"/>
  <c r="M19" i="1"/>
  <c r="D20" i="1"/>
  <c r="G20" i="1"/>
  <c r="J20" i="1"/>
  <c r="M20" i="1"/>
  <c r="D21" i="1"/>
  <c r="G21" i="1"/>
  <c r="J21" i="1"/>
  <c r="M21" i="1"/>
  <c r="D22" i="1"/>
  <c r="G22" i="1"/>
  <c r="J22" i="1"/>
  <c r="M22" i="1"/>
  <c r="D23" i="1"/>
  <c r="G23" i="1"/>
  <c r="J23" i="1"/>
  <c r="M23" i="1"/>
  <c r="D24" i="1"/>
  <c r="G24" i="1"/>
  <c r="J24" i="1"/>
  <c r="M24" i="1"/>
  <c r="D25" i="1"/>
  <c r="G25" i="1"/>
  <c r="J25" i="1"/>
  <c r="M25" i="1"/>
  <c r="E26" i="1"/>
  <c r="F26" i="1"/>
  <c r="H26" i="1"/>
  <c r="J26" i="1" s="1"/>
  <c r="I26" i="1"/>
  <c r="K26" i="1"/>
  <c r="L26" i="1"/>
  <c r="R26" i="8"/>
  <c r="Q26" i="8"/>
  <c r="O26" i="8"/>
  <c r="N26" i="8"/>
  <c r="L26" i="8"/>
  <c r="K26" i="8"/>
  <c r="I26" i="8"/>
  <c r="H26" i="8"/>
  <c r="F26" i="8"/>
  <c r="E26" i="8"/>
  <c r="U26" i="7"/>
  <c r="T26" i="7"/>
  <c r="R26" i="7"/>
  <c r="Q26" i="7"/>
  <c r="O26" i="7"/>
  <c r="N26" i="7"/>
  <c r="L26" i="7"/>
  <c r="K26" i="7"/>
  <c r="I26" i="7"/>
  <c r="H26" i="7"/>
  <c r="F26" i="7"/>
  <c r="E26" i="7"/>
  <c r="I26" i="6"/>
  <c r="H26" i="6"/>
  <c r="F26" i="6"/>
  <c r="E26" i="6"/>
  <c r="M26" i="1" l="1"/>
  <c r="C26" i="1"/>
  <c r="B26" i="1"/>
  <c r="D26" i="1" s="1"/>
  <c r="G26" i="1"/>
  <c r="B26" i="8" l="1"/>
  <c r="C26" i="8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D7" i="6"/>
  <c r="D9" i="6"/>
  <c r="D11" i="6"/>
  <c r="D13" i="6"/>
  <c r="D15" i="6"/>
  <c r="D17" i="6"/>
  <c r="D19" i="6"/>
  <c r="D21" i="6"/>
  <c r="D23" i="6"/>
  <c r="D25" i="6"/>
  <c r="D8" i="7"/>
  <c r="D6" i="8"/>
  <c r="D6" i="7"/>
  <c r="D6" i="6"/>
  <c r="D26" i="6" l="1"/>
  <c r="D26" i="7"/>
  <c r="D26" i="8"/>
</calcChain>
</file>

<file path=xl/sharedStrings.xml><?xml version="1.0" encoding="utf-8"?>
<sst xmlns="http://schemas.openxmlformats.org/spreadsheetml/2006/main" count="182" uniqueCount="50">
  <si>
    <t>Total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</si>
  <si>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</si>
  <si>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</si>
  <si>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</si>
  <si>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</si>
  <si>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</si>
  <si>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</si>
  <si>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</si>
  <si>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</si>
  <si>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</si>
  <si>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</si>
  <si>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</si>
  <si>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</si>
  <si>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Taranaki</t>
  </si>
  <si>
    <t>Waikato</t>
  </si>
  <si>
    <t>Wairarapa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</si>
  <si>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</si>
  <si>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</si>
  <si>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</si>
  <si>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</si>
  <si>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</si>
  <si>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</si>
  <si>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</si>
  <si>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</si>
  <si>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</si>
  <si>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</si>
  <si>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</si>
  <si>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</si>
  <si>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</si>
  <si>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</si>
  <si>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NZ Dep 1 - 2</t>
  </si>
  <si>
    <t>NZ Dep 3 - 4</t>
  </si>
  <si>
    <t>NZ Dep 5 - 6</t>
  </si>
  <si>
    <t>NZ Dep 7 - 8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</si>
  <si>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</si>
  <si>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</si>
  <si>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</si>
  <si>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</si>
  <si>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</si>
  <si>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</si>
  <si>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</si>
  <si>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</si>
  <si>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Hawke's Bay</t>
  </si>
  <si>
    <t>Tairāwhiti</t>
  </si>
  <si>
    <t>Waitematā</t>
  </si>
  <si>
    <t>Māori</t>
  </si>
  <si>
    <t>District of Domicile</t>
  </si>
  <si>
    <t xml:space="preserve">           Population is based on the December 2022 update of the projections provided by Stats NZ.</t>
  </si>
  <si>
    <t>This report shows the number and estimated percentage of the New Zealand population (based on Stats NZ population projections) who are enrolled in a PHO by prioritised ethnicity.</t>
  </si>
  <si>
    <t>Access to Primary Care by Prioritised Ethnicity (October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</si>
</sst>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/>
    </sheetView>
  </sheetViews>
  <sheetFormatPr defaultColWidth="9.1796875" defaultRowHeight="11.5" x14ac:dyDescent="0.25"/>
  <cols>
    <col min="1" max="1" width="27.54296875" style="3" customWidth="1"/>
    <col min="2" max="13" width="9.453125" style="3" customWidth="1"/>
    <col min="14" max="16384" width="9.1796875" style="3"/>
  </cols>
  <sheetData>
    <row r="1" spans="1:14" ht="14" x14ac:dyDescent="0.25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5">
      <c r="A2" s="12" t="s">
        <v>48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4" customHeight="1" x14ac:dyDescent="0.25">
      <c r="B4" s="14" t="s">
        <v>0</v>
      </c>
      <c r="C4" s="15"/>
      <c r="D4" s="15"/>
      <c r="E4" s="14" t="s">
        <v>45</v>
      </c>
      <c r="F4" s="15"/>
      <c r="G4" s="15"/>
      <c r="H4" s="14" t="s">
        <v>1</v>
      </c>
      <c r="I4" s="15"/>
      <c r="J4" s="15"/>
      <c r="K4" s="14" t="s">
        <v>23</v>
      </c>
      <c r="L4" s="15"/>
      <c r="M4" s="15"/>
    </row>
    <row r="5" spans="1:14" ht="26.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</row>
    <row r="6" spans="1:14" ht="13.4" customHeight="1" x14ac:dyDescent="0.25">
      <c r="A6" s="13" t="s">
        <v>3</v>
      </c>
      <c r="B6" s="1">
        <v>473187</v>
      </c>
      <c r="C6" s="1">
        <v>471979.99999999994</v>
      </c>
      <c r="D6" s="22">
        <f>IF(B6=0,"",B6/C6)</f>
        <v>1.002557311750498</v>
      </c>
      <c r="E6" s="1">
        <v>35259</v>
      </c>
      <c r="F6" s="1">
        <v>40114.999999999993</v>
      </c>
      <c r="G6" s="22">
        <f>IF(E6=0,"",E6/F6)</f>
        <v>0.87894802442976461</v>
      </c>
      <c r="H6" s="1">
        <v>55423</v>
      </c>
      <c r="I6" s="1">
        <v>54619.999999999993</v>
      </c>
      <c r="J6" s="22">
        <f>IF(H6=0,"",H6/I6)</f>
        <v>1.0147015745148298</v>
      </c>
      <c r="K6" s="1">
        <v>382505</v>
      </c>
      <c r="L6" s="1">
        <v>377244.99999999994</v>
      </c>
      <c r="M6" s="22">
        <f>IF(K6=0,"",K6/L6)</f>
        <v>1.0139431934154199</v>
      </c>
      <c r="N6" s="5"/>
    </row>
    <row r="7" spans="1:14" ht="13.4" customHeight="1" x14ac:dyDescent="0.25">
      <c r="A7" s="13" t="s">
        <v>4</v>
      </c>
      <c r="B7" s="1">
        <v>259213</v>
      </c>
      <c r="C7" s="1">
        <v>279330</v>
      </c>
      <c r="D7" s="22">
        <f t="shared" ref="D7:D26" si="0">IF(B7=0,"",B7/C7)</f>
        <v>0.92798124082626288</v>
      </c>
      <c r="E7" s="1">
        <v>62434</v>
      </c>
      <c r="F7" s="1">
        <v>73965</v>
      </c>
      <c r="G7" s="22">
        <f t="shared" ref="G7:G26" si="1">IF(E7=0,"",E7/F7)</f>
        <v>0.84410194010680728</v>
      </c>
      <c r="H7" s="1">
        <v>4912</v>
      </c>
      <c r="I7" s="1">
        <v>6509.9999999999991</v>
      </c>
      <c r="J7" s="22">
        <f t="shared" ref="J7:J26" si="2">IF(H7=0,"",H7/I7)</f>
        <v>0.75453149001536113</v>
      </c>
      <c r="K7" s="1">
        <v>191867</v>
      </c>
      <c r="L7" s="1">
        <v>198855</v>
      </c>
      <c r="M7" s="22">
        <f t="shared" ref="M7:M26" si="3">IF(K7=0,"",K7/L7)</f>
        <v>0.96485881672575491</v>
      </c>
      <c r="N7" s="5"/>
    </row>
    <row r="8" spans="1:14" ht="13.4" customHeight="1" x14ac:dyDescent="0.25">
      <c r="A8" s="13" t="s">
        <v>5</v>
      </c>
      <c r="B8" s="1">
        <v>584360</v>
      </c>
      <c r="C8" s="1">
        <v>597385.00000000012</v>
      </c>
      <c r="D8" s="22">
        <f t="shared" si="0"/>
        <v>0.97819664035755816</v>
      </c>
      <c r="E8" s="1">
        <v>53992</v>
      </c>
      <c r="F8" s="1">
        <v>62405.000000000007</v>
      </c>
      <c r="G8" s="22">
        <f t="shared" si="1"/>
        <v>0.86518708436823966</v>
      </c>
      <c r="H8" s="1">
        <v>17580</v>
      </c>
      <c r="I8" s="1">
        <v>19605.000000000004</v>
      </c>
      <c r="J8" s="22">
        <f t="shared" si="2"/>
        <v>0.89671002295332802</v>
      </c>
      <c r="K8" s="1">
        <v>512788</v>
      </c>
      <c r="L8" s="1">
        <v>515375.00000000006</v>
      </c>
      <c r="M8" s="22">
        <f t="shared" si="3"/>
        <v>0.9949803541110841</v>
      </c>
      <c r="N8" s="5"/>
    </row>
    <row r="9" spans="1:14" ht="13.4" customHeight="1" x14ac:dyDescent="0.25">
      <c r="A9" s="13" t="s">
        <v>38</v>
      </c>
      <c r="B9" s="1">
        <v>305784</v>
      </c>
      <c r="C9" s="1">
        <v>322150.00000000006</v>
      </c>
      <c r="D9" s="22">
        <f t="shared" si="0"/>
        <v>0.94919757876765465</v>
      </c>
      <c r="E9" s="1">
        <v>34263</v>
      </c>
      <c r="F9" s="1">
        <v>40760.000000000015</v>
      </c>
      <c r="G9" s="22">
        <f t="shared" si="1"/>
        <v>0.84060353287536771</v>
      </c>
      <c r="H9" s="1">
        <v>22674</v>
      </c>
      <c r="I9" s="1">
        <v>23905</v>
      </c>
      <c r="J9" s="22">
        <f t="shared" si="2"/>
        <v>0.94850449696716166</v>
      </c>
      <c r="K9" s="1">
        <v>248847</v>
      </c>
      <c r="L9" s="1">
        <v>257485.00000000006</v>
      </c>
      <c r="M9" s="22">
        <f t="shared" si="3"/>
        <v>0.96645241470376897</v>
      </c>
      <c r="N9" s="5"/>
    </row>
    <row r="10" spans="1:14" ht="13.4" customHeight="1" x14ac:dyDescent="0.25">
      <c r="A10" s="13" t="s">
        <v>6</v>
      </c>
      <c r="B10" s="1">
        <v>589977</v>
      </c>
      <c r="C10" s="1">
        <v>610695</v>
      </c>
      <c r="D10" s="22">
        <f t="shared" si="0"/>
        <v>0.96607471814899415</v>
      </c>
      <c r="E10" s="1">
        <v>81357</v>
      </c>
      <c r="F10" s="1">
        <v>102175</v>
      </c>
      <c r="G10" s="22">
        <f t="shared" si="1"/>
        <v>0.79625152923905063</v>
      </c>
      <c r="H10" s="1">
        <v>145784</v>
      </c>
      <c r="I10" s="1">
        <v>142775.00000000003</v>
      </c>
      <c r="J10" s="22">
        <f t="shared" si="2"/>
        <v>1.0210751181929607</v>
      </c>
      <c r="K10" s="1">
        <v>362836</v>
      </c>
      <c r="L10" s="1">
        <v>365745</v>
      </c>
      <c r="M10" s="22">
        <f t="shared" si="3"/>
        <v>0.99204637110555172</v>
      </c>
      <c r="N10" s="5"/>
    </row>
    <row r="11" spans="1:14" ht="13.4" customHeight="1" x14ac:dyDescent="0.25">
      <c r="A11" s="13" t="s">
        <v>42</v>
      </c>
      <c r="B11" s="1">
        <v>169335</v>
      </c>
      <c r="C11" s="1">
        <v>183360.00000000003</v>
      </c>
      <c r="D11" s="22">
        <f t="shared" si="0"/>
        <v>0.92351112565445015</v>
      </c>
      <c r="E11" s="1">
        <v>44275</v>
      </c>
      <c r="F11" s="1">
        <v>53075.000000000015</v>
      </c>
      <c r="G11" s="22">
        <f t="shared" si="1"/>
        <v>0.83419689119170959</v>
      </c>
      <c r="H11" s="1">
        <v>6332</v>
      </c>
      <c r="I11" s="1">
        <v>8870.0000000000018</v>
      </c>
      <c r="J11" s="22">
        <f t="shared" si="2"/>
        <v>0.71386696730552412</v>
      </c>
      <c r="K11" s="1">
        <v>118728</v>
      </c>
      <c r="L11" s="1">
        <v>121415.00000000001</v>
      </c>
      <c r="M11" s="22">
        <f t="shared" si="3"/>
        <v>0.97786929127373046</v>
      </c>
      <c r="N11" s="5"/>
    </row>
    <row r="12" spans="1:14" ht="13.4" customHeight="1" x14ac:dyDescent="0.25">
      <c r="A12" s="13" t="s">
        <v>7</v>
      </c>
      <c r="B12" s="1">
        <v>152896</v>
      </c>
      <c r="C12" s="1">
        <v>161649.99999999997</v>
      </c>
      <c r="D12" s="22">
        <f t="shared" si="0"/>
        <v>0.94584596350139205</v>
      </c>
      <c r="E12" s="1">
        <v>25480</v>
      </c>
      <c r="F12" s="1">
        <v>30870.000000000004</v>
      </c>
      <c r="G12" s="22">
        <f t="shared" si="1"/>
        <v>0.82539682539682535</v>
      </c>
      <c r="H12" s="1">
        <v>12181</v>
      </c>
      <c r="I12" s="1">
        <v>13605.000000000002</v>
      </c>
      <c r="J12" s="22">
        <f t="shared" si="2"/>
        <v>0.89533259830944489</v>
      </c>
      <c r="K12" s="1">
        <v>115235</v>
      </c>
      <c r="L12" s="1">
        <v>117174.99999999997</v>
      </c>
      <c r="M12" s="22">
        <f t="shared" si="3"/>
        <v>0.98344356731384708</v>
      </c>
      <c r="N12" s="5"/>
    </row>
    <row r="13" spans="1:14" ht="13.4" customHeight="1" x14ac:dyDescent="0.25">
      <c r="A13" s="13" t="s">
        <v>8</v>
      </c>
      <c r="B13" s="1">
        <v>110098</v>
      </c>
      <c r="C13" s="1">
        <v>118790</v>
      </c>
      <c r="D13" s="22">
        <f t="shared" si="0"/>
        <v>0.9268288576479502</v>
      </c>
      <c r="E13" s="1">
        <v>39708</v>
      </c>
      <c r="F13" s="1">
        <v>46339.999999999985</v>
      </c>
      <c r="G13" s="22">
        <f t="shared" si="1"/>
        <v>0.85688390159689276</v>
      </c>
      <c r="H13" s="1">
        <v>2929</v>
      </c>
      <c r="I13" s="1">
        <v>3295.0000000000005</v>
      </c>
      <c r="J13" s="22">
        <f t="shared" si="2"/>
        <v>0.88892261001517436</v>
      </c>
      <c r="K13" s="1">
        <v>67461</v>
      </c>
      <c r="L13" s="1">
        <v>69155.000000000015</v>
      </c>
      <c r="M13" s="22">
        <f t="shared" si="3"/>
        <v>0.97550430193044591</v>
      </c>
      <c r="N13" s="5"/>
    </row>
    <row r="14" spans="1:14" ht="13.4" customHeight="1" x14ac:dyDescent="0.25">
      <c r="A14" s="13" t="s">
        <v>39</v>
      </c>
      <c r="B14" s="1">
        <v>177469</v>
      </c>
      <c r="C14" s="1">
        <v>191345</v>
      </c>
      <c r="D14" s="22">
        <f t="shared" si="0"/>
        <v>0.92748177375943974</v>
      </c>
      <c r="E14" s="1">
        <v>34024</v>
      </c>
      <c r="F14" s="1">
        <v>42605</v>
      </c>
      <c r="G14" s="22">
        <f t="shared" si="1"/>
        <v>0.79859171458748968</v>
      </c>
      <c r="H14" s="1">
        <v>5824</v>
      </c>
      <c r="I14" s="1">
        <v>7235.0000000000009</v>
      </c>
      <c r="J14" s="22">
        <f t="shared" si="2"/>
        <v>0.804975812024879</v>
      </c>
      <c r="K14" s="1">
        <v>137621</v>
      </c>
      <c r="L14" s="1">
        <v>141505</v>
      </c>
      <c r="M14" s="22">
        <f t="shared" si="3"/>
        <v>0.97255220663580788</v>
      </c>
      <c r="N14" s="5"/>
    </row>
    <row r="15" spans="1:14" ht="13.4" customHeight="1" x14ac:dyDescent="0.25">
      <c r="A15" s="13" t="s">
        <v>9</v>
      </c>
      <c r="B15" s="1">
        <v>156414</v>
      </c>
      <c r="C15" s="1">
        <v>166120.00000000006</v>
      </c>
      <c r="D15" s="22">
        <f t="shared" si="0"/>
        <v>0.9415723573320488</v>
      </c>
      <c r="E15" s="1">
        <v>16027</v>
      </c>
      <c r="F15" s="1">
        <v>19390</v>
      </c>
      <c r="G15" s="22">
        <f t="shared" si="1"/>
        <v>0.82656008251676116</v>
      </c>
      <c r="H15" s="1">
        <v>2853</v>
      </c>
      <c r="I15" s="1">
        <v>3760.0000000000009</v>
      </c>
      <c r="J15" s="22">
        <f t="shared" si="2"/>
        <v>0.7587765957446807</v>
      </c>
      <c r="K15" s="1">
        <v>137534</v>
      </c>
      <c r="L15" s="1">
        <v>142970.00000000006</v>
      </c>
      <c r="M15" s="22">
        <f t="shared" si="3"/>
        <v>0.9619780373504927</v>
      </c>
      <c r="N15" s="5"/>
    </row>
    <row r="16" spans="1:14" ht="13.4" customHeight="1" x14ac:dyDescent="0.25">
      <c r="A16" s="13" t="s">
        <v>10</v>
      </c>
      <c r="B16" s="1">
        <v>192324</v>
      </c>
      <c r="C16" s="1">
        <v>204674.99999999997</v>
      </c>
      <c r="D16" s="22">
        <f t="shared" si="0"/>
        <v>0.93965555148406021</v>
      </c>
      <c r="E16" s="1">
        <v>66931</v>
      </c>
      <c r="F16" s="1">
        <v>74904.999999999985</v>
      </c>
      <c r="G16" s="22">
        <f t="shared" si="1"/>
        <v>0.89354515719911909</v>
      </c>
      <c r="H16" s="1">
        <v>4098</v>
      </c>
      <c r="I16" s="1">
        <v>6115</v>
      </c>
      <c r="J16" s="22">
        <f t="shared" si="2"/>
        <v>0.67015535568274731</v>
      </c>
      <c r="K16" s="1">
        <v>121295</v>
      </c>
      <c r="L16" s="1">
        <v>123654.99999999999</v>
      </c>
      <c r="M16" s="22">
        <f t="shared" si="3"/>
        <v>0.98091464154300279</v>
      </c>
      <c r="N16" s="5"/>
    </row>
    <row r="17" spans="1:17" ht="13.4" customHeight="1" x14ac:dyDescent="0.25">
      <c r="A17" s="13" t="s">
        <v>11</v>
      </c>
      <c r="B17" s="1">
        <v>61070</v>
      </c>
      <c r="C17" s="1">
        <v>62507.5</v>
      </c>
      <c r="D17" s="22">
        <f t="shared" si="0"/>
        <v>0.97700275966883976</v>
      </c>
      <c r="E17" s="1">
        <v>5094</v>
      </c>
      <c r="F17" s="1">
        <v>6239.9999999999964</v>
      </c>
      <c r="G17" s="22">
        <f t="shared" si="1"/>
        <v>0.81634615384615428</v>
      </c>
      <c r="H17" s="1">
        <v>1543</v>
      </c>
      <c r="I17" s="1">
        <v>1247.5</v>
      </c>
      <c r="J17" s="22">
        <f t="shared" si="2"/>
        <v>1.23687374749499</v>
      </c>
      <c r="K17" s="1">
        <v>54433</v>
      </c>
      <c r="L17" s="1">
        <v>55020</v>
      </c>
      <c r="M17" s="22">
        <f t="shared" si="3"/>
        <v>0.98933115230825153</v>
      </c>
      <c r="N17" s="5"/>
    </row>
    <row r="18" spans="1:17" ht="13.4" customHeight="1" x14ac:dyDescent="0.25">
      <c r="A18" s="13" t="s">
        <v>12</v>
      </c>
      <c r="B18" s="1">
        <v>337121</v>
      </c>
      <c r="C18" s="1">
        <v>353465</v>
      </c>
      <c r="D18" s="22">
        <f t="shared" si="0"/>
        <v>0.9537606269361889</v>
      </c>
      <c r="E18" s="1">
        <v>33777</v>
      </c>
      <c r="F18" s="1">
        <v>41395</v>
      </c>
      <c r="G18" s="22">
        <f t="shared" si="1"/>
        <v>0.8159681120908322</v>
      </c>
      <c r="H18" s="1">
        <v>8776</v>
      </c>
      <c r="I18" s="1">
        <v>9255</v>
      </c>
      <c r="J18" s="22">
        <f t="shared" si="2"/>
        <v>0.94824419232847112</v>
      </c>
      <c r="K18" s="1">
        <v>294568</v>
      </c>
      <c r="L18" s="1">
        <v>302815</v>
      </c>
      <c r="M18" s="22">
        <f t="shared" si="3"/>
        <v>0.9727655499232204</v>
      </c>
      <c r="N18" s="5"/>
    </row>
    <row r="19" spans="1:17" ht="13.4" customHeight="1" x14ac:dyDescent="0.25">
      <c r="A19" s="13" t="s">
        <v>43</v>
      </c>
      <c r="B19" s="1">
        <v>49085</v>
      </c>
      <c r="C19" s="1">
        <v>52015</v>
      </c>
      <c r="D19" s="22">
        <f t="shared" si="0"/>
        <v>0.94367009516485634</v>
      </c>
      <c r="E19" s="1">
        <v>24729</v>
      </c>
      <c r="F19" s="1">
        <v>29625</v>
      </c>
      <c r="G19" s="22">
        <f t="shared" si="1"/>
        <v>0.83473417721518983</v>
      </c>
      <c r="H19" s="1">
        <v>1204</v>
      </c>
      <c r="I19" s="1">
        <v>1550</v>
      </c>
      <c r="J19" s="22">
        <f t="shared" si="2"/>
        <v>0.77677419354838706</v>
      </c>
      <c r="K19" s="1">
        <v>23152</v>
      </c>
      <c r="L19" s="1">
        <v>20840</v>
      </c>
      <c r="M19" s="22">
        <f t="shared" si="3"/>
        <v>1.1109404990403071</v>
      </c>
      <c r="N19" s="5"/>
    </row>
    <row r="20" spans="1:17" ht="13.4" customHeight="1" x14ac:dyDescent="0.25">
      <c r="A20" s="13" t="s">
        <v>13</v>
      </c>
      <c r="B20" s="1">
        <v>121555</v>
      </c>
      <c r="C20" s="1">
        <v>128200</v>
      </c>
      <c r="D20" s="22">
        <f t="shared" si="0"/>
        <v>0.94816692667706703</v>
      </c>
      <c r="E20" s="1">
        <v>22033</v>
      </c>
      <c r="F20" s="1">
        <v>27795.000000000004</v>
      </c>
      <c r="G20" s="22">
        <f t="shared" si="1"/>
        <v>0.79269652815254532</v>
      </c>
      <c r="H20" s="1">
        <v>1710</v>
      </c>
      <c r="I20" s="1">
        <v>2140.0000000000005</v>
      </c>
      <c r="J20" s="22">
        <f t="shared" si="2"/>
        <v>0.79906542056074747</v>
      </c>
      <c r="K20" s="1">
        <v>97812</v>
      </c>
      <c r="L20" s="1">
        <v>98265</v>
      </c>
      <c r="M20" s="22">
        <f t="shared" si="3"/>
        <v>0.99539001679132955</v>
      </c>
      <c r="N20" s="5"/>
    </row>
    <row r="21" spans="1:17" ht="13.4" customHeight="1" x14ac:dyDescent="0.25">
      <c r="A21" s="13" t="s">
        <v>14</v>
      </c>
      <c r="B21" s="1">
        <v>429985</v>
      </c>
      <c r="C21" s="1">
        <v>459410.00000000006</v>
      </c>
      <c r="D21" s="22">
        <f t="shared" si="0"/>
        <v>0.93595045819638223</v>
      </c>
      <c r="E21" s="1">
        <v>94059</v>
      </c>
      <c r="F21" s="1">
        <v>114635</v>
      </c>
      <c r="G21" s="22">
        <f t="shared" si="1"/>
        <v>0.82050857068085659</v>
      </c>
      <c r="H21" s="1">
        <v>14146</v>
      </c>
      <c r="I21" s="1">
        <v>17155</v>
      </c>
      <c r="J21" s="22">
        <f t="shared" si="2"/>
        <v>0.82459924220343928</v>
      </c>
      <c r="K21" s="1">
        <v>321780</v>
      </c>
      <c r="L21" s="1">
        <v>327620.00000000006</v>
      </c>
      <c r="M21" s="22">
        <f t="shared" si="3"/>
        <v>0.98217447042305095</v>
      </c>
      <c r="N21" s="5"/>
    </row>
    <row r="22" spans="1:17" ht="13.4" customHeight="1" x14ac:dyDescent="0.25">
      <c r="A22" s="13" t="s">
        <v>15</v>
      </c>
      <c r="B22" s="1">
        <v>48744</v>
      </c>
      <c r="C22" s="1">
        <v>51994.999999999993</v>
      </c>
      <c r="D22" s="22">
        <f t="shared" si="0"/>
        <v>0.93747475718819129</v>
      </c>
      <c r="E22" s="1">
        <v>8780</v>
      </c>
      <c r="F22" s="1">
        <v>9900.0000000000018</v>
      </c>
      <c r="G22" s="22">
        <f t="shared" si="1"/>
        <v>0.8868686868686867</v>
      </c>
      <c r="H22" s="1">
        <v>1101</v>
      </c>
      <c r="I22" s="1">
        <v>1207.5</v>
      </c>
      <c r="J22" s="22">
        <f t="shared" si="2"/>
        <v>0.91180124223602488</v>
      </c>
      <c r="K22" s="1">
        <v>38863</v>
      </c>
      <c r="L22" s="1">
        <v>40887.499999999993</v>
      </c>
      <c r="M22" s="22">
        <f t="shared" si="3"/>
        <v>0.95048608988077055</v>
      </c>
      <c r="N22" s="5"/>
    </row>
    <row r="23" spans="1:17" ht="13.4" customHeight="1" x14ac:dyDescent="0.25">
      <c r="A23" s="13" t="s">
        <v>44</v>
      </c>
      <c r="B23" s="1">
        <v>626174</v>
      </c>
      <c r="C23" s="1">
        <v>634110.00000000012</v>
      </c>
      <c r="D23" s="22">
        <f t="shared" si="0"/>
        <v>0.98748482124552506</v>
      </c>
      <c r="E23" s="1">
        <v>54951</v>
      </c>
      <c r="F23" s="1">
        <v>69150.000000000015</v>
      </c>
      <c r="G23" s="22">
        <f t="shared" si="1"/>
        <v>0.79466377440347058</v>
      </c>
      <c r="H23" s="1">
        <v>46319</v>
      </c>
      <c r="I23" s="1">
        <v>49825</v>
      </c>
      <c r="J23" s="22">
        <f t="shared" si="2"/>
        <v>0.92963371801304562</v>
      </c>
      <c r="K23" s="1">
        <v>524904</v>
      </c>
      <c r="L23" s="1">
        <v>515135.00000000006</v>
      </c>
      <c r="M23" s="22">
        <f t="shared" si="3"/>
        <v>1.0189639609034524</v>
      </c>
      <c r="N23" s="5"/>
    </row>
    <row r="24" spans="1:17" ht="13.4" customHeight="1" x14ac:dyDescent="0.25">
      <c r="A24" s="13" t="s">
        <v>16</v>
      </c>
      <c r="B24" s="1">
        <v>32346</v>
      </c>
      <c r="C24" s="1">
        <v>32775</v>
      </c>
      <c r="D24" s="22">
        <f t="shared" si="0"/>
        <v>0.98691075514874138</v>
      </c>
      <c r="E24" s="1">
        <v>3829</v>
      </c>
      <c r="F24" s="1">
        <v>4224.9999999999991</v>
      </c>
      <c r="G24" s="22">
        <f t="shared" si="1"/>
        <v>0.90627218934911258</v>
      </c>
      <c r="H24" s="1">
        <v>410</v>
      </c>
      <c r="I24" s="1">
        <v>387.5</v>
      </c>
      <c r="J24" s="22">
        <f t="shared" si="2"/>
        <v>1.0580645161290323</v>
      </c>
      <c r="K24" s="1">
        <v>28107</v>
      </c>
      <c r="L24" s="1">
        <v>28162.500000000004</v>
      </c>
      <c r="M24" s="22">
        <f t="shared" si="3"/>
        <v>0.99802929427430076</v>
      </c>
      <c r="N24" s="5"/>
    </row>
    <row r="25" spans="1:17" ht="13.4" customHeight="1" x14ac:dyDescent="0.25">
      <c r="A25" s="13" t="s">
        <v>17</v>
      </c>
      <c r="B25" s="1">
        <v>65976</v>
      </c>
      <c r="C25" s="1">
        <v>69990</v>
      </c>
      <c r="D25" s="22">
        <f t="shared" si="0"/>
        <v>0.9426489498499786</v>
      </c>
      <c r="E25" s="1">
        <v>17524</v>
      </c>
      <c r="F25" s="1">
        <v>20635</v>
      </c>
      <c r="G25" s="22">
        <f t="shared" si="1"/>
        <v>0.84923673370487041</v>
      </c>
      <c r="H25" s="1">
        <v>1841</v>
      </c>
      <c r="I25" s="1">
        <v>2434.9999999999995</v>
      </c>
      <c r="J25" s="22">
        <f t="shared" si="2"/>
        <v>0.75605749486652996</v>
      </c>
      <c r="K25" s="1">
        <v>46611</v>
      </c>
      <c r="L25" s="1">
        <v>46920.000000000007</v>
      </c>
      <c r="M25" s="22">
        <f t="shared" si="3"/>
        <v>0.99341432225063919</v>
      </c>
      <c r="N25" s="5"/>
    </row>
    <row r="26" spans="1:17" ht="13.4" customHeight="1" x14ac:dyDescent="0.25">
      <c r="A26" s="19" t="s">
        <v>18</v>
      </c>
      <c r="B26" s="20">
        <f>E26+H26+K26</f>
        <v>4943113</v>
      </c>
      <c r="C26" s="20">
        <f t="shared" ref="C26" si="4">F26+I26+L26</f>
        <v>5151947.5</v>
      </c>
      <c r="D26" s="21">
        <f t="shared" si="0"/>
        <v>0.95946494019979822</v>
      </c>
      <c r="E26" s="20">
        <f>SUM(E6:E25)</f>
        <v>758526</v>
      </c>
      <c r="F26" s="20">
        <f>SUM(F6:F25)</f>
        <v>910205</v>
      </c>
      <c r="G26" s="21">
        <f t="shared" si="1"/>
        <v>0.83335732060360024</v>
      </c>
      <c r="H26" s="20">
        <f>SUM(H6:H25)</f>
        <v>357640</v>
      </c>
      <c r="I26" s="20">
        <f>SUM(I6:I25)</f>
        <v>375497.50000000006</v>
      </c>
      <c r="J26" s="21">
        <f t="shared" si="2"/>
        <v>0.95244309216439504</v>
      </c>
      <c r="K26" s="20">
        <f>SUM(K6:K25)</f>
        <v>3826947</v>
      </c>
      <c r="L26" s="20">
        <f>SUM(L6:L25)</f>
        <v>3866245</v>
      </c>
      <c r="M26" s="21">
        <f t="shared" si="3"/>
        <v>0.98983561569429768</v>
      </c>
      <c r="N26" s="5"/>
    </row>
    <row r="28" spans="1:17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5">
      <c r="A29" s="3" t="s">
        <v>47</v>
      </c>
    </row>
    <row r="32" spans="1:17" x14ac:dyDescent="0.25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L15" sqref="L15"/>
    </sheetView>
  </sheetViews>
  <sheetFormatPr defaultColWidth="9.1796875" defaultRowHeight="11.5" x14ac:dyDescent="0.25"/>
  <cols>
    <col min="1" max="1" width="27.54296875" style="3" customWidth="1"/>
    <col min="2" max="10" width="9.453125" style="3" customWidth="1"/>
    <col min="11" max="16384" width="9.1796875" style="3"/>
  </cols>
  <sheetData>
    <row r="1" spans="1:10" ht="14" x14ac:dyDescent="0.25">
      <c r="A1" s="24" t="str">
        <f>SUBSTITUTE(Ethnicity!A1,"Ethnicity","Gender")</f>
        <v>Access to Primary Care by Prioritised Gender (October 2023)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12" t="s">
        <v>36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5">
      <c r="B3" s="2"/>
      <c r="C3" s="2"/>
      <c r="D3" s="2"/>
      <c r="E3" s="2"/>
      <c r="F3" s="2"/>
      <c r="G3" s="2"/>
      <c r="H3" s="2"/>
      <c r="I3" s="2"/>
      <c r="J3" s="2"/>
    </row>
    <row r="4" spans="1:10" ht="13.4" customHeight="1" x14ac:dyDescent="0.25">
      <c r="B4" s="14" t="s">
        <v>0</v>
      </c>
      <c r="C4" s="15"/>
      <c r="D4" s="15"/>
      <c r="E4" s="14" t="s">
        <v>20</v>
      </c>
      <c r="F4" s="15"/>
      <c r="G4" s="15"/>
      <c r="H4" s="14" t="s">
        <v>21</v>
      </c>
      <c r="I4" s="15"/>
      <c r="J4" s="15"/>
    </row>
    <row r="5" spans="1:10" ht="26.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</row>
    <row r="6" spans="1:10" ht="13.4" customHeight="1" x14ac:dyDescent="0.25">
      <c r="A6" s="13" t="s">
        <v>3</v>
      </c>
      <c r="B6" s="1">
        <v>473187</v>
      </c>
      <c r="C6" s="1">
        <v>471980.00000000012</v>
      </c>
      <c r="D6" s="22">
        <f>IF(B6=0,"",B6/C6)</f>
        <v>1.0025573117504976</v>
      </c>
      <c r="E6" s="25">
        <v>242753</v>
      </c>
      <c r="F6" s="25">
        <v>237180.00000000003</v>
      </c>
      <c r="G6" s="22">
        <f>IF(E6=0,"",E6/F6)</f>
        <v>1.0234969221688168</v>
      </c>
      <c r="H6" s="25">
        <v>230434</v>
      </c>
      <c r="I6" s="25">
        <v>234800.00000000006</v>
      </c>
      <c r="J6" s="22">
        <f>IF(H6=0,"",H6/I6)</f>
        <v>0.98140545144804059</v>
      </c>
    </row>
    <row r="7" spans="1:10" ht="13.4" customHeight="1" x14ac:dyDescent="0.25">
      <c r="A7" s="13" t="s">
        <v>4</v>
      </c>
      <c r="B7" s="1">
        <v>259213</v>
      </c>
      <c r="C7" s="1">
        <v>279330</v>
      </c>
      <c r="D7" s="22">
        <f t="shared" ref="D7:D26" si="0">IF(B7=0,"",B7/C7)</f>
        <v>0.92798124082626288</v>
      </c>
      <c r="E7" s="25">
        <v>134637</v>
      </c>
      <c r="F7" s="25">
        <v>142215</v>
      </c>
      <c r="G7" s="22">
        <f t="shared" ref="G7:G26" si="1">IF(E7=0,"",E7/F7)</f>
        <v>0.94671448159476845</v>
      </c>
      <c r="H7" s="25">
        <v>124576</v>
      </c>
      <c r="I7" s="25">
        <v>137114.99999999997</v>
      </c>
      <c r="J7" s="22">
        <f t="shared" ref="J7:J26" si="2">IF(H7=0,"",H7/I7)</f>
        <v>0.90855121613244372</v>
      </c>
    </row>
    <row r="8" spans="1:10" ht="13.4" customHeight="1" x14ac:dyDescent="0.25">
      <c r="A8" s="13" t="s">
        <v>5</v>
      </c>
      <c r="B8" s="1">
        <v>584360</v>
      </c>
      <c r="C8" s="1">
        <v>597385</v>
      </c>
      <c r="D8" s="22">
        <f t="shared" si="0"/>
        <v>0.97819664035755838</v>
      </c>
      <c r="E8" s="25">
        <v>299305</v>
      </c>
      <c r="F8" s="25">
        <v>298434.99999999994</v>
      </c>
      <c r="G8" s="22">
        <f t="shared" si="1"/>
        <v>1.0029152076666612</v>
      </c>
      <c r="H8" s="25">
        <v>285055</v>
      </c>
      <c r="I8" s="25">
        <v>298950</v>
      </c>
      <c r="J8" s="22">
        <f t="shared" si="2"/>
        <v>0.95352065562803145</v>
      </c>
    </row>
    <row r="9" spans="1:10" ht="13.4" customHeight="1" x14ac:dyDescent="0.25">
      <c r="A9" s="13" t="s">
        <v>38</v>
      </c>
      <c r="B9" s="1">
        <v>305784</v>
      </c>
      <c r="C9" s="1">
        <v>322150</v>
      </c>
      <c r="D9" s="22">
        <f t="shared" si="0"/>
        <v>0.94919757876765487</v>
      </c>
      <c r="E9" s="25">
        <v>159787</v>
      </c>
      <c r="F9" s="25">
        <v>166415.00000000006</v>
      </c>
      <c r="G9" s="22">
        <f t="shared" si="1"/>
        <v>0.96017185950785655</v>
      </c>
      <c r="H9" s="25">
        <v>145997</v>
      </c>
      <c r="I9" s="25">
        <v>155734.99999999997</v>
      </c>
      <c r="J9" s="22">
        <f t="shared" si="2"/>
        <v>0.93747070343853356</v>
      </c>
    </row>
    <row r="10" spans="1:10" ht="13.4" customHeight="1" x14ac:dyDescent="0.25">
      <c r="A10" s="13" t="s">
        <v>6</v>
      </c>
      <c r="B10" s="1">
        <v>589977</v>
      </c>
      <c r="C10" s="1">
        <v>610695</v>
      </c>
      <c r="D10" s="22">
        <f t="shared" si="0"/>
        <v>0.96607471814899415</v>
      </c>
      <c r="E10" s="25">
        <v>299847</v>
      </c>
      <c r="F10" s="25">
        <v>305990.00000000006</v>
      </c>
      <c r="G10" s="22">
        <f t="shared" si="1"/>
        <v>0.97992418052877528</v>
      </c>
      <c r="H10" s="25">
        <v>290130</v>
      </c>
      <c r="I10" s="25">
        <v>304704.99999999994</v>
      </c>
      <c r="J10" s="22">
        <f t="shared" si="2"/>
        <v>0.95216684990400569</v>
      </c>
    </row>
    <row r="11" spans="1:10" ht="13.4" customHeight="1" x14ac:dyDescent="0.25">
      <c r="A11" s="13" t="s">
        <v>42</v>
      </c>
      <c r="B11" s="1">
        <v>169335</v>
      </c>
      <c r="C11" s="1">
        <v>183360.00000000003</v>
      </c>
      <c r="D11" s="22">
        <f t="shared" si="0"/>
        <v>0.92351112565445015</v>
      </c>
      <c r="E11" s="25">
        <v>88574</v>
      </c>
      <c r="F11" s="25">
        <v>92120.000000000029</v>
      </c>
      <c r="G11" s="22">
        <f t="shared" si="1"/>
        <v>0.96150673035171486</v>
      </c>
      <c r="H11" s="25">
        <v>80761</v>
      </c>
      <c r="I11" s="25">
        <v>91240</v>
      </c>
      <c r="J11" s="22">
        <f t="shared" si="2"/>
        <v>0.88514905743095129</v>
      </c>
    </row>
    <row r="12" spans="1:10" ht="13.4" customHeight="1" x14ac:dyDescent="0.25">
      <c r="A12" s="13" t="s">
        <v>7</v>
      </c>
      <c r="B12" s="1">
        <v>152896</v>
      </c>
      <c r="C12" s="1">
        <v>161650.00000000006</v>
      </c>
      <c r="D12" s="22">
        <f t="shared" si="0"/>
        <v>0.94584596350139161</v>
      </c>
      <c r="E12" s="25">
        <v>78240</v>
      </c>
      <c r="F12" s="25">
        <v>81155.000000000058</v>
      </c>
      <c r="G12" s="22">
        <f t="shared" si="1"/>
        <v>0.9640810794159318</v>
      </c>
      <c r="H12" s="25">
        <v>74656</v>
      </c>
      <c r="I12" s="25">
        <v>80494.999999999985</v>
      </c>
      <c r="J12" s="22">
        <f t="shared" si="2"/>
        <v>0.92746133300205003</v>
      </c>
    </row>
    <row r="13" spans="1:10" ht="13.4" customHeight="1" x14ac:dyDescent="0.25">
      <c r="A13" s="13" t="s">
        <v>8</v>
      </c>
      <c r="B13" s="1">
        <v>110098</v>
      </c>
      <c r="C13" s="1">
        <v>118790</v>
      </c>
      <c r="D13" s="22">
        <f t="shared" si="0"/>
        <v>0.9268288576479502</v>
      </c>
      <c r="E13" s="25">
        <v>56908</v>
      </c>
      <c r="F13" s="25">
        <v>59655.000000000007</v>
      </c>
      <c r="G13" s="22">
        <f t="shared" si="1"/>
        <v>0.95395189003436409</v>
      </c>
      <c r="H13" s="25">
        <v>53190</v>
      </c>
      <c r="I13" s="25">
        <v>59134.999999999985</v>
      </c>
      <c r="J13" s="22">
        <f t="shared" si="2"/>
        <v>0.8994673205377528</v>
      </c>
    </row>
    <row r="14" spans="1:10" ht="13.4" customHeight="1" x14ac:dyDescent="0.25">
      <c r="A14" s="13" t="s">
        <v>39</v>
      </c>
      <c r="B14" s="1">
        <v>177469</v>
      </c>
      <c r="C14" s="1">
        <v>191345.00000000006</v>
      </c>
      <c r="D14" s="22">
        <f t="shared" si="0"/>
        <v>0.92748177375943952</v>
      </c>
      <c r="E14" s="25">
        <v>92741</v>
      </c>
      <c r="F14" s="25">
        <v>97750.000000000015</v>
      </c>
      <c r="G14" s="22">
        <f t="shared" si="1"/>
        <v>0.94875703324808169</v>
      </c>
      <c r="H14" s="25">
        <v>84728</v>
      </c>
      <c r="I14" s="25">
        <v>93595.000000000029</v>
      </c>
      <c r="J14" s="22">
        <f t="shared" si="2"/>
        <v>0.90526203322827048</v>
      </c>
    </row>
    <row r="15" spans="1:10" ht="13.4" customHeight="1" x14ac:dyDescent="0.25">
      <c r="A15" s="13" t="s">
        <v>9</v>
      </c>
      <c r="B15" s="1">
        <v>156414</v>
      </c>
      <c r="C15" s="1">
        <v>166119.99999999997</v>
      </c>
      <c r="D15" s="22">
        <f t="shared" si="0"/>
        <v>0.94157235733204925</v>
      </c>
      <c r="E15" s="25">
        <v>80138</v>
      </c>
      <c r="F15" s="25">
        <v>82464.999999999985</v>
      </c>
      <c r="G15" s="22">
        <f t="shared" si="1"/>
        <v>0.97178196810768225</v>
      </c>
      <c r="H15" s="25">
        <v>76276</v>
      </c>
      <c r="I15" s="25">
        <v>83654.999999999985</v>
      </c>
      <c r="J15" s="22">
        <f t="shared" si="2"/>
        <v>0.91179248102325039</v>
      </c>
    </row>
    <row r="16" spans="1:10" ht="13.4" customHeight="1" x14ac:dyDescent="0.25">
      <c r="A16" s="13" t="s">
        <v>10</v>
      </c>
      <c r="B16" s="1">
        <v>192324</v>
      </c>
      <c r="C16" s="1">
        <v>204674.99999999994</v>
      </c>
      <c r="D16" s="22">
        <f t="shared" si="0"/>
        <v>0.93965555148406033</v>
      </c>
      <c r="E16" s="25">
        <v>98449</v>
      </c>
      <c r="F16" s="25">
        <v>102809.99999999999</v>
      </c>
      <c r="G16" s="22">
        <f t="shared" si="1"/>
        <v>0.95758194728139301</v>
      </c>
      <c r="H16" s="25">
        <v>93875</v>
      </c>
      <c r="I16" s="25">
        <v>101864.99999999997</v>
      </c>
      <c r="J16" s="22">
        <f t="shared" si="2"/>
        <v>0.92156285279536665</v>
      </c>
    </row>
    <row r="17" spans="1:13" ht="13.4" customHeight="1" x14ac:dyDescent="0.25">
      <c r="A17" s="13" t="s">
        <v>11</v>
      </c>
      <c r="B17" s="1">
        <v>61070</v>
      </c>
      <c r="C17" s="1">
        <v>62507.499999999993</v>
      </c>
      <c r="D17" s="22">
        <f t="shared" si="0"/>
        <v>0.97700275966883987</v>
      </c>
      <c r="E17" s="25">
        <v>30735</v>
      </c>
      <c r="F17" s="25">
        <v>30849.999999999989</v>
      </c>
      <c r="G17" s="22">
        <f t="shared" si="1"/>
        <v>0.99627228525121592</v>
      </c>
      <c r="H17" s="25">
        <v>30335</v>
      </c>
      <c r="I17" s="25">
        <v>31657.500000000004</v>
      </c>
      <c r="J17" s="22">
        <f t="shared" si="2"/>
        <v>0.95822474926952528</v>
      </c>
    </row>
    <row r="18" spans="1:13" ht="13.4" customHeight="1" x14ac:dyDescent="0.25">
      <c r="A18" s="13" t="s">
        <v>12</v>
      </c>
      <c r="B18" s="1">
        <v>337121</v>
      </c>
      <c r="C18" s="1">
        <v>353465</v>
      </c>
      <c r="D18" s="22">
        <f t="shared" si="0"/>
        <v>0.9537606269361889</v>
      </c>
      <c r="E18" s="25">
        <v>172467</v>
      </c>
      <c r="F18" s="25">
        <v>176960.00000000003</v>
      </c>
      <c r="G18" s="22">
        <f t="shared" si="1"/>
        <v>0.9746100813743217</v>
      </c>
      <c r="H18" s="25">
        <v>164654</v>
      </c>
      <c r="I18" s="25">
        <v>176505</v>
      </c>
      <c r="J18" s="22">
        <f t="shared" si="2"/>
        <v>0.93285742613523692</v>
      </c>
    </row>
    <row r="19" spans="1:13" ht="13.4" customHeight="1" x14ac:dyDescent="0.25">
      <c r="A19" s="13" t="s">
        <v>43</v>
      </c>
      <c r="B19" s="1">
        <v>49085</v>
      </c>
      <c r="C19" s="1">
        <v>52015</v>
      </c>
      <c r="D19" s="22">
        <f t="shared" si="0"/>
        <v>0.94367009516485634</v>
      </c>
      <c r="E19" s="25">
        <v>25224</v>
      </c>
      <c r="F19" s="25">
        <v>26065</v>
      </c>
      <c r="G19" s="22">
        <f t="shared" si="1"/>
        <v>0.96773450987914833</v>
      </c>
      <c r="H19" s="25">
        <v>23861</v>
      </c>
      <c r="I19" s="25">
        <v>25950</v>
      </c>
      <c r="J19" s="22">
        <f t="shared" si="2"/>
        <v>0.91949903660886323</v>
      </c>
    </row>
    <row r="20" spans="1:13" ht="13.4" customHeight="1" x14ac:dyDescent="0.25">
      <c r="A20" s="13" t="s">
        <v>13</v>
      </c>
      <c r="B20" s="1">
        <v>121555</v>
      </c>
      <c r="C20" s="1">
        <v>128200</v>
      </c>
      <c r="D20" s="22">
        <f t="shared" si="0"/>
        <v>0.94816692667706703</v>
      </c>
      <c r="E20" s="25">
        <v>62574</v>
      </c>
      <c r="F20" s="25">
        <v>64295</v>
      </c>
      <c r="G20" s="22">
        <f t="shared" si="1"/>
        <v>0.97323275526868336</v>
      </c>
      <c r="H20" s="25">
        <v>58981</v>
      </c>
      <c r="I20" s="25">
        <v>63905.000000000007</v>
      </c>
      <c r="J20" s="22">
        <f t="shared" si="2"/>
        <v>0.92294812612471622</v>
      </c>
    </row>
    <row r="21" spans="1:13" ht="13.4" customHeight="1" x14ac:dyDescent="0.25">
      <c r="A21" s="13" t="s">
        <v>14</v>
      </c>
      <c r="B21" s="1">
        <v>429985</v>
      </c>
      <c r="C21" s="1">
        <v>459410.00000000012</v>
      </c>
      <c r="D21" s="22">
        <f t="shared" si="0"/>
        <v>0.93595045819638212</v>
      </c>
      <c r="E21" s="25">
        <v>220579</v>
      </c>
      <c r="F21" s="25">
        <v>231800.00000000012</v>
      </c>
      <c r="G21" s="22">
        <f t="shared" si="1"/>
        <v>0.95159188955996499</v>
      </c>
      <c r="H21" s="25">
        <v>209406</v>
      </c>
      <c r="I21" s="25">
        <v>227610</v>
      </c>
      <c r="J21" s="22">
        <f t="shared" si="2"/>
        <v>0.92002108870436272</v>
      </c>
    </row>
    <row r="22" spans="1:13" ht="13.4" customHeight="1" x14ac:dyDescent="0.25">
      <c r="A22" s="13" t="s">
        <v>15</v>
      </c>
      <c r="B22" s="1">
        <v>48744</v>
      </c>
      <c r="C22" s="1">
        <v>51995.000000000007</v>
      </c>
      <c r="D22" s="22">
        <f t="shared" si="0"/>
        <v>0.93747475718819107</v>
      </c>
      <c r="E22" s="25">
        <v>25163</v>
      </c>
      <c r="F22" s="25">
        <v>26412.500000000004</v>
      </c>
      <c r="G22" s="22">
        <f t="shared" si="1"/>
        <v>0.95269285376242296</v>
      </c>
      <c r="H22" s="25">
        <v>23581</v>
      </c>
      <c r="I22" s="25">
        <v>25582.500000000004</v>
      </c>
      <c r="J22" s="22">
        <f t="shared" si="2"/>
        <v>0.9217629238737417</v>
      </c>
    </row>
    <row r="23" spans="1:13" ht="13.4" customHeight="1" x14ac:dyDescent="0.25">
      <c r="A23" s="13" t="s">
        <v>44</v>
      </c>
      <c r="B23" s="1">
        <v>626174</v>
      </c>
      <c r="C23" s="1">
        <v>634110</v>
      </c>
      <c r="D23" s="22">
        <f t="shared" si="0"/>
        <v>0.98748482124552528</v>
      </c>
      <c r="E23" s="25">
        <v>323118</v>
      </c>
      <c r="F23" s="25">
        <v>320979.99999999994</v>
      </c>
      <c r="G23" s="22">
        <f t="shared" si="1"/>
        <v>1.0066608511433737</v>
      </c>
      <c r="H23" s="25">
        <v>303056</v>
      </c>
      <c r="I23" s="25">
        <v>313130</v>
      </c>
      <c r="J23" s="22">
        <f t="shared" si="2"/>
        <v>0.96782805863379429</v>
      </c>
    </row>
    <row r="24" spans="1:13" ht="13.4" customHeight="1" x14ac:dyDescent="0.25">
      <c r="A24" s="13" t="s">
        <v>16</v>
      </c>
      <c r="B24" s="1">
        <v>32346</v>
      </c>
      <c r="C24" s="1">
        <v>32775</v>
      </c>
      <c r="D24" s="22">
        <f t="shared" si="0"/>
        <v>0.98691075514874138</v>
      </c>
      <c r="E24" s="25">
        <v>15961</v>
      </c>
      <c r="F24" s="25">
        <v>16007.5</v>
      </c>
      <c r="G24" s="22">
        <f t="shared" si="1"/>
        <v>0.99709511166640641</v>
      </c>
      <c r="H24" s="25">
        <v>16385</v>
      </c>
      <c r="I24" s="25">
        <v>16767.5</v>
      </c>
      <c r="J24" s="22">
        <f t="shared" si="2"/>
        <v>0.97718801252422838</v>
      </c>
    </row>
    <row r="25" spans="1:13" ht="13.4" customHeight="1" x14ac:dyDescent="0.25">
      <c r="A25" s="13" t="s">
        <v>17</v>
      </c>
      <c r="B25" s="1">
        <v>65976</v>
      </c>
      <c r="C25" s="1">
        <v>69989.999999999985</v>
      </c>
      <c r="D25" s="22">
        <f t="shared" si="0"/>
        <v>0.94264894984997871</v>
      </c>
      <c r="E25" s="25">
        <v>34055</v>
      </c>
      <c r="F25" s="25">
        <v>35615</v>
      </c>
      <c r="G25" s="22">
        <f t="shared" si="1"/>
        <v>0.95619823108240909</v>
      </c>
      <c r="H25" s="25">
        <v>31921</v>
      </c>
      <c r="I25" s="25">
        <v>34374.999999999985</v>
      </c>
      <c r="J25" s="22">
        <f t="shared" si="2"/>
        <v>0.92861090909090949</v>
      </c>
    </row>
    <row r="26" spans="1:13" ht="13.4" customHeight="1" x14ac:dyDescent="0.25">
      <c r="A26" s="19" t="s">
        <v>18</v>
      </c>
      <c r="B26" s="20">
        <v>4943113</v>
      </c>
      <c r="C26" s="20">
        <v>5151947.5</v>
      </c>
      <c r="D26" s="21">
        <f t="shared" si="0"/>
        <v>0.95946494019979822</v>
      </c>
      <c r="E26" s="20">
        <f>SUM(E6:E25)</f>
        <v>2541255</v>
      </c>
      <c r="F26" s="20">
        <f>SUM(F6:F25)</f>
        <v>2595175</v>
      </c>
      <c r="G26" s="21">
        <f t="shared" si="1"/>
        <v>0.97922298110917372</v>
      </c>
      <c r="H26" s="20">
        <f>SUM(H6:H25)</f>
        <v>2401858</v>
      </c>
      <c r="I26" s="20">
        <f>SUM(I6:I25)</f>
        <v>2556772.5</v>
      </c>
      <c r="J26" s="21">
        <f t="shared" si="2"/>
        <v>0.93941013523886074</v>
      </c>
    </row>
    <row r="28" spans="1:13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5">
      <c r="A29" s="3" t="s">
        <v>47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4 A27:XFD27 D6:D25 G6:G25 J7:J25 B31:XFD31 B29:XFD29 D26 A33:XFD35 B32:XFD32 G26 J26 B30:XFD30 A37:XFD1048576 B36:XFD36 B5:XFD5 B28:XFD28 J6 L6:XFD6 L7:XFD25 L26:XFD2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B23" sqref="B23"/>
    </sheetView>
  </sheetViews>
  <sheetFormatPr defaultColWidth="9.1796875" defaultRowHeight="11.5" x14ac:dyDescent="0.25"/>
  <cols>
    <col min="1" max="1" width="27.54296875" style="3" customWidth="1"/>
    <col min="2" max="22" width="9.453125" style="3" customWidth="1"/>
    <col min="23" max="16384" width="9.1796875" style="3"/>
  </cols>
  <sheetData>
    <row r="1" spans="1:22" ht="14" x14ac:dyDescent="0.25">
      <c r="A1" s="24" t="str">
        <f>SUBSTITUTE(Ethnicity!A1,"Ethnicity","Age Group")</f>
        <v>Access to Primary Care by Prioritised Age Group (October 2023)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5">
      <c r="A2" s="12" t="s">
        <v>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4" customHeight="1" x14ac:dyDescent="0.25">
      <c r="B4" s="14" t="s">
        <v>0</v>
      </c>
      <c r="C4" s="15"/>
      <c r="D4" s="15"/>
      <c r="E4" s="14" t="s">
        <v>24</v>
      </c>
      <c r="F4" s="15"/>
      <c r="G4" s="15"/>
      <c r="H4" s="14" t="s">
        <v>25</v>
      </c>
      <c r="I4" s="15"/>
      <c r="J4" s="15"/>
      <c r="K4" s="14" t="s">
        <v>26</v>
      </c>
      <c r="L4" s="15"/>
      <c r="M4" s="15"/>
      <c r="N4" s="14" t="s">
        <v>27</v>
      </c>
      <c r="O4" s="15"/>
      <c r="P4" s="15"/>
      <c r="Q4" s="14" t="s">
        <v>28</v>
      </c>
      <c r="R4" s="15"/>
      <c r="S4" s="15"/>
      <c r="T4" s="14" t="s">
        <v>29</v>
      </c>
      <c r="U4" s="15"/>
      <c r="V4" s="15"/>
    </row>
    <row r="5" spans="1:22" ht="26.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  <c r="T5" s="17" t="s">
        <v>22</v>
      </c>
      <c r="U5" s="17" t="s">
        <v>19</v>
      </c>
      <c r="V5" s="18" t="s">
        <v>2</v>
      </c>
    </row>
    <row r="6" spans="1:22" ht="13.4" customHeight="1" x14ac:dyDescent="0.25">
      <c r="A6" s="13" t="s">
        <v>3</v>
      </c>
      <c r="B6" s="1">
        <v>473187</v>
      </c>
      <c r="C6" s="1">
        <v>471980</v>
      </c>
      <c r="D6" s="22">
        <f>IF(B6=0,"",B6/C6)</f>
        <v>1.002557311750498</v>
      </c>
      <c r="E6" s="1">
        <v>23971</v>
      </c>
      <c r="F6" s="25">
        <v>22930</v>
      </c>
      <c r="G6" s="22">
        <f>IF(E6=0,"",E6/F6)</f>
        <v>1.0453990405582207</v>
      </c>
      <c r="H6" s="1">
        <v>53290</v>
      </c>
      <c r="I6" s="25">
        <v>51304.999999999993</v>
      </c>
      <c r="J6" s="22">
        <f>IF(H6=0,"",H6/I6)</f>
        <v>1.0386901861417017</v>
      </c>
      <c r="K6" s="1">
        <v>58101</v>
      </c>
      <c r="L6" s="25">
        <v>59324.999999999993</v>
      </c>
      <c r="M6" s="22">
        <f>IF(K6=0,"",K6/L6)</f>
        <v>0.97936788874841985</v>
      </c>
      <c r="N6" s="1">
        <v>155914</v>
      </c>
      <c r="O6" s="25">
        <v>158275</v>
      </c>
      <c r="P6" s="22">
        <f>IF(N6=0,"",N6/O6)</f>
        <v>0.98508292528826413</v>
      </c>
      <c r="Q6" s="1">
        <v>114673</v>
      </c>
      <c r="R6" s="25">
        <v>113890</v>
      </c>
      <c r="S6" s="22">
        <f>IF(Q6=0,"",Q6/R6)</f>
        <v>1.0068750548775134</v>
      </c>
      <c r="T6" s="1">
        <v>67238</v>
      </c>
      <c r="U6" s="25">
        <v>66254.999999999985</v>
      </c>
      <c r="V6" s="22">
        <f>IF(T6=0,"",T6/U6)</f>
        <v>1.0148366161044451</v>
      </c>
    </row>
    <row r="7" spans="1:22" ht="13.4" customHeight="1" x14ac:dyDescent="0.25">
      <c r="A7" s="13" t="s">
        <v>4</v>
      </c>
      <c r="B7" s="1">
        <v>259213</v>
      </c>
      <c r="C7" s="1">
        <v>279330</v>
      </c>
      <c r="D7" s="22">
        <f t="shared" ref="D7:D26" si="0">IF(B7=0,"",B7/C7)</f>
        <v>0.92798124082626288</v>
      </c>
      <c r="E7" s="1">
        <v>16067</v>
      </c>
      <c r="F7" s="25">
        <v>16660.000000000004</v>
      </c>
      <c r="G7" s="22">
        <f t="shared" ref="G7:G26" si="1">IF(E7=0,"",E7/F7)</f>
        <v>0.96440576230492181</v>
      </c>
      <c r="H7" s="1">
        <v>34926</v>
      </c>
      <c r="I7" s="25">
        <v>36324.999999999993</v>
      </c>
      <c r="J7" s="22">
        <f t="shared" ref="J7:J26" si="2">IF(H7=0,"",H7/I7)</f>
        <v>0.96148657949070904</v>
      </c>
      <c r="K7" s="1">
        <v>27880</v>
      </c>
      <c r="L7" s="25">
        <v>30225</v>
      </c>
      <c r="M7" s="22">
        <f t="shared" ref="M7:M26" si="3">IF(K7=0,"",K7/L7)</f>
        <v>0.92241521918941272</v>
      </c>
      <c r="N7" s="1">
        <v>62218</v>
      </c>
      <c r="O7" s="25">
        <v>69519.999999999985</v>
      </c>
      <c r="P7" s="22">
        <f t="shared" ref="P7:P26" si="4">IF(N7=0,"",N7/O7)</f>
        <v>0.89496547756041445</v>
      </c>
      <c r="Q7" s="1">
        <v>63473</v>
      </c>
      <c r="R7" s="25">
        <v>68255</v>
      </c>
      <c r="S7" s="22">
        <f t="shared" ref="S7:S26" si="5">IF(Q7=0,"",Q7/R7)</f>
        <v>0.9299391985935096</v>
      </c>
      <c r="T7" s="1">
        <v>54649</v>
      </c>
      <c r="U7" s="25">
        <v>58345</v>
      </c>
      <c r="V7" s="22">
        <f t="shared" ref="V7:V26" si="6">IF(T7=0,"",T7/U7)</f>
        <v>0.93665266946610681</v>
      </c>
    </row>
    <row r="8" spans="1:22" ht="13.4" customHeight="1" x14ac:dyDescent="0.25">
      <c r="A8" s="13" t="s">
        <v>5</v>
      </c>
      <c r="B8" s="1">
        <v>584360</v>
      </c>
      <c r="C8" s="1">
        <v>597385</v>
      </c>
      <c r="D8" s="22">
        <f t="shared" si="0"/>
        <v>0.97819664035755838</v>
      </c>
      <c r="E8" s="1">
        <v>33473</v>
      </c>
      <c r="F8" s="25">
        <v>32759.999999999996</v>
      </c>
      <c r="G8" s="22">
        <f t="shared" si="1"/>
        <v>1.0217643467643469</v>
      </c>
      <c r="H8" s="1">
        <v>70712</v>
      </c>
      <c r="I8" s="25">
        <v>69500</v>
      </c>
      <c r="J8" s="22">
        <f t="shared" si="2"/>
        <v>1.0174388489208632</v>
      </c>
      <c r="K8" s="1">
        <v>72215</v>
      </c>
      <c r="L8" s="25">
        <v>78225.000000000015</v>
      </c>
      <c r="M8" s="22">
        <f t="shared" si="3"/>
        <v>0.92317034196228809</v>
      </c>
      <c r="N8" s="1">
        <v>159556</v>
      </c>
      <c r="O8" s="25">
        <v>167685.00000000003</v>
      </c>
      <c r="P8" s="22">
        <f t="shared" si="4"/>
        <v>0.95152219936189864</v>
      </c>
      <c r="Q8" s="1">
        <v>146394</v>
      </c>
      <c r="R8" s="25">
        <v>149215</v>
      </c>
      <c r="S8" s="22">
        <f t="shared" si="5"/>
        <v>0.98109439399524179</v>
      </c>
      <c r="T8" s="1">
        <v>102010</v>
      </c>
      <c r="U8" s="25">
        <v>100000</v>
      </c>
      <c r="V8" s="22">
        <f t="shared" si="6"/>
        <v>1.0201</v>
      </c>
    </row>
    <row r="9" spans="1:22" ht="13.4" customHeight="1" x14ac:dyDescent="0.25">
      <c r="A9" s="13" t="s">
        <v>38</v>
      </c>
      <c r="B9" s="1">
        <v>305784</v>
      </c>
      <c r="C9" s="1">
        <v>322150</v>
      </c>
      <c r="D9" s="22">
        <f t="shared" si="0"/>
        <v>0.94919757876765487</v>
      </c>
      <c r="E9" s="1">
        <v>14655</v>
      </c>
      <c r="F9" s="25">
        <v>15125.000000000002</v>
      </c>
      <c r="G9" s="22">
        <f t="shared" si="1"/>
        <v>0.96892561983471059</v>
      </c>
      <c r="H9" s="1">
        <v>35436</v>
      </c>
      <c r="I9" s="25">
        <v>34490.000000000007</v>
      </c>
      <c r="J9" s="22">
        <f t="shared" si="2"/>
        <v>1.0274282400695851</v>
      </c>
      <c r="K9" s="1">
        <v>42071</v>
      </c>
      <c r="L9" s="25">
        <v>52204.999999999993</v>
      </c>
      <c r="M9" s="22">
        <f t="shared" si="3"/>
        <v>0.80588066277176529</v>
      </c>
      <c r="N9" s="1">
        <v>90517</v>
      </c>
      <c r="O9" s="25">
        <v>95425</v>
      </c>
      <c r="P9" s="22">
        <f t="shared" si="4"/>
        <v>0.94856693738538123</v>
      </c>
      <c r="Q9" s="1">
        <v>77218</v>
      </c>
      <c r="R9" s="25">
        <v>78645.000000000015</v>
      </c>
      <c r="S9" s="22">
        <f t="shared" si="5"/>
        <v>0.98185517197533201</v>
      </c>
      <c r="T9" s="1">
        <v>45887</v>
      </c>
      <c r="U9" s="25">
        <v>46259.999999999985</v>
      </c>
      <c r="V9" s="22">
        <f t="shared" si="6"/>
        <v>0.99193687851275436</v>
      </c>
    </row>
    <row r="10" spans="1:22" ht="13.4" customHeight="1" x14ac:dyDescent="0.25">
      <c r="A10" s="13" t="s">
        <v>6</v>
      </c>
      <c r="B10" s="1">
        <v>589977</v>
      </c>
      <c r="C10" s="1">
        <v>610695</v>
      </c>
      <c r="D10" s="22">
        <f t="shared" si="0"/>
        <v>0.96607471814899415</v>
      </c>
      <c r="E10" s="1">
        <v>41991</v>
      </c>
      <c r="F10" s="25">
        <v>42165</v>
      </c>
      <c r="G10" s="22">
        <f t="shared" si="1"/>
        <v>0.99587335467805049</v>
      </c>
      <c r="H10" s="1">
        <v>87371</v>
      </c>
      <c r="I10" s="25">
        <v>91425</v>
      </c>
      <c r="J10" s="22">
        <f t="shared" si="2"/>
        <v>0.95565764287667487</v>
      </c>
      <c r="K10" s="1">
        <v>76374</v>
      </c>
      <c r="L10" s="25">
        <v>82315</v>
      </c>
      <c r="M10" s="22">
        <f t="shared" si="3"/>
        <v>0.92782603413715603</v>
      </c>
      <c r="N10" s="1">
        <v>176134</v>
      </c>
      <c r="O10" s="25">
        <v>178255</v>
      </c>
      <c r="P10" s="22">
        <f t="shared" si="4"/>
        <v>0.98810131553112113</v>
      </c>
      <c r="Q10" s="1">
        <v>133961</v>
      </c>
      <c r="R10" s="25">
        <v>140500</v>
      </c>
      <c r="S10" s="22">
        <f t="shared" si="5"/>
        <v>0.9534590747330961</v>
      </c>
      <c r="T10" s="1">
        <v>74146</v>
      </c>
      <c r="U10" s="25">
        <v>76034.999999999985</v>
      </c>
      <c r="V10" s="22">
        <f t="shared" si="6"/>
        <v>0.97515617807588628</v>
      </c>
    </row>
    <row r="11" spans="1:22" ht="13.4" customHeight="1" x14ac:dyDescent="0.25">
      <c r="A11" s="13" t="s">
        <v>42</v>
      </c>
      <c r="B11" s="1">
        <v>169335</v>
      </c>
      <c r="C11" s="1">
        <v>183360</v>
      </c>
      <c r="D11" s="22">
        <f t="shared" si="0"/>
        <v>0.92351112565445026</v>
      </c>
      <c r="E11" s="1">
        <v>10020</v>
      </c>
      <c r="F11" s="25">
        <v>10840</v>
      </c>
      <c r="G11" s="22">
        <f t="shared" si="1"/>
        <v>0.92435424354243545</v>
      </c>
      <c r="H11" s="1">
        <v>23332</v>
      </c>
      <c r="I11" s="25">
        <v>24899.999999999996</v>
      </c>
      <c r="J11" s="22">
        <f t="shared" si="2"/>
        <v>0.93702811244979933</v>
      </c>
      <c r="K11" s="1">
        <v>19301</v>
      </c>
      <c r="L11" s="25">
        <v>21125</v>
      </c>
      <c r="M11" s="22">
        <f t="shared" si="3"/>
        <v>0.91365680473372779</v>
      </c>
      <c r="N11" s="1">
        <v>38816</v>
      </c>
      <c r="O11" s="25">
        <v>44320</v>
      </c>
      <c r="P11" s="22">
        <f t="shared" si="4"/>
        <v>0.87581227436823106</v>
      </c>
      <c r="Q11" s="1">
        <v>43351</v>
      </c>
      <c r="R11" s="25">
        <v>46459.999999999985</v>
      </c>
      <c r="S11" s="22">
        <f t="shared" si="5"/>
        <v>0.93308222126560514</v>
      </c>
      <c r="T11" s="1">
        <v>34515</v>
      </c>
      <c r="U11" s="25">
        <v>35715</v>
      </c>
      <c r="V11" s="22">
        <f t="shared" si="6"/>
        <v>0.96640067198656032</v>
      </c>
    </row>
    <row r="12" spans="1:22" ht="13.4" customHeight="1" x14ac:dyDescent="0.25">
      <c r="A12" s="13" t="s">
        <v>7</v>
      </c>
      <c r="B12" s="1">
        <v>152896</v>
      </c>
      <c r="C12" s="1">
        <v>161650</v>
      </c>
      <c r="D12" s="22">
        <f t="shared" si="0"/>
        <v>0.94584596350139194</v>
      </c>
      <c r="E12" s="1">
        <v>9680</v>
      </c>
      <c r="F12" s="25">
        <v>9969.9999999999982</v>
      </c>
      <c r="G12" s="22">
        <f t="shared" si="1"/>
        <v>0.97091273821464408</v>
      </c>
      <c r="H12" s="1">
        <v>20050</v>
      </c>
      <c r="I12" s="25">
        <v>20455</v>
      </c>
      <c r="J12" s="22">
        <f t="shared" si="2"/>
        <v>0.98020043999022244</v>
      </c>
      <c r="K12" s="1">
        <v>17191</v>
      </c>
      <c r="L12" s="25">
        <v>18494.999999999993</v>
      </c>
      <c r="M12" s="22">
        <f t="shared" si="3"/>
        <v>0.92949445796161156</v>
      </c>
      <c r="N12" s="1">
        <v>43719</v>
      </c>
      <c r="O12" s="25">
        <v>49210</v>
      </c>
      <c r="P12" s="22">
        <f t="shared" si="4"/>
        <v>0.88841698841698846</v>
      </c>
      <c r="Q12" s="1">
        <v>38244</v>
      </c>
      <c r="R12" s="25">
        <v>39825</v>
      </c>
      <c r="S12" s="22">
        <f t="shared" si="5"/>
        <v>0.96030131826741993</v>
      </c>
      <c r="T12" s="1">
        <v>24012</v>
      </c>
      <c r="U12" s="25">
        <v>23695</v>
      </c>
      <c r="V12" s="22">
        <f t="shared" si="6"/>
        <v>1.0133783498628404</v>
      </c>
    </row>
    <row r="13" spans="1:22" ht="13.4" customHeight="1" x14ac:dyDescent="0.25">
      <c r="A13" s="13" t="s">
        <v>8</v>
      </c>
      <c r="B13" s="1">
        <v>110098</v>
      </c>
      <c r="C13" s="1">
        <v>118790</v>
      </c>
      <c r="D13" s="22">
        <f t="shared" si="0"/>
        <v>0.9268288576479502</v>
      </c>
      <c r="E13" s="1">
        <v>7384</v>
      </c>
      <c r="F13" s="25">
        <v>7609.9999999999991</v>
      </c>
      <c r="G13" s="22">
        <f t="shared" si="1"/>
        <v>0.9703022339027596</v>
      </c>
      <c r="H13" s="1">
        <v>15700</v>
      </c>
      <c r="I13" s="25">
        <v>16484.999999999996</v>
      </c>
      <c r="J13" s="22">
        <f t="shared" si="2"/>
        <v>0.95238095238095255</v>
      </c>
      <c r="K13" s="1">
        <v>12384</v>
      </c>
      <c r="L13" s="25">
        <v>13850</v>
      </c>
      <c r="M13" s="22">
        <f t="shared" si="3"/>
        <v>0.89415162454873642</v>
      </c>
      <c r="N13" s="1">
        <v>26768</v>
      </c>
      <c r="O13" s="25">
        <v>29820.000000000007</v>
      </c>
      <c r="P13" s="22">
        <f t="shared" si="4"/>
        <v>0.89765258215962418</v>
      </c>
      <c r="Q13" s="1">
        <v>27899</v>
      </c>
      <c r="R13" s="25">
        <v>29844.999999999996</v>
      </c>
      <c r="S13" s="22">
        <f t="shared" si="5"/>
        <v>0.93479644831630104</v>
      </c>
      <c r="T13" s="1">
        <v>19963</v>
      </c>
      <c r="U13" s="25">
        <v>21180</v>
      </c>
      <c r="V13" s="22">
        <f t="shared" si="6"/>
        <v>0.94254013220018884</v>
      </c>
    </row>
    <row r="14" spans="1:22" ht="13.4" customHeight="1" x14ac:dyDescent="0.25">
      <c r="A14" s="13" t="s">
        <v>39</v>
      </c>
      <c r="B14" s="1">
        <v>177469</v>
      </c>
      <c r="C14" s="1">
        <v>191344.99999999997</v>
      </c>
      <c r="D14" s="22">
        <f t="shared" si="0"/>
        <v>0.92748177375943985</v>
      </c>
      <c r="E14" s="1">
        <v>10954</v>
      </c>
      <c r="F14" s="25">
        <v>11305</v>
      </c>
      <c r="G14" s="22">
        <f t="shared" si="1"/>
        <v>0.96895179124281294</v>
      </c>
      <c r="H14" s="1">
        <v>23756</v>
      </c>
      <c r="I14" s="25">
        <v>24624.999999999996</v>
      </c>
      <c r="J14" s="22">
        <f t="shared" si="2"/>
        <v>0.96471065989847726</v>
      </c>
      <c r="K14" s="1">
        <v>21216</v>
      </c>
      <c r="L14" s="25">
        <v>25619.999999999993</v>
      </c>
      <c r="M14" s="22">
        <f t="shared" si="3"/>
        <v>0.82810304449648731</v>
      </c>
      <c r="N14" s="1">
        <v>42175</v>
      </c>
      <c r="O14" s="25">
        <v>47139.999999999993</v>
      </c>
      <c r="P14" s="22">
        <f t="shared" si="4"/>
        <v>0.89467543487484102</v>
      </c>
      <c r="Q14" s="1">
        <v>43732</v>
      </c>
      <c r="R14" s="25">
        <v>45949.999999999993</v>
      </c>
      <c r="S14" s="22">
        <f t="shared" si="5"/>
        <v>0.95173014145810675</v>
      </c>
      <c r="T14" s="1">
        <v>35636</v>
      </c>
      <c r="U14" s="25">
        <v>36705</v>
      </c>
      <c r="V14" s="22">
        <f t="shared" si="6"/>
        <v>0.97087590246560418</v>
      </c>
    </row>
    <row r="15" spans="1:22" ht="13.4" customHeight="1" x14ac:dyDescent="0.25">
      <c r="A15" s="13" t="s">
        <v>9</v>
      </c>
      <c r="B15" s="1">
        <v>156414</v>
      </c>
      <c r="C15" s="1">
        <v>166120</v>
      </c>
      <c r="D15" s="22">
        <f t="shared" si="0"/>
        <v>0.94157235733204914</v>
      </c>
      <c r="E15" s="1">
        <v>7455</v>
      </c>
      <c r="F15" s="25">
        <v>7825</v>
      </c>
      <c r="G15" s="22">
        <f t="shared" si="1"/>
        <v>0.95271565495207666</v>
      </c>
      <c r="H15" s="1">
        <v>18656</v>
      </c>
      <c r="I15" s="25">
        <v>18770.000000000011</v>
      </c>
      <c r="J15" s="22">
        <f t="shared" si="2"/>
        <v>0.99392647842301485</v>
      </c>
      <c r="K15" s="1">
        <v>15458</v>
      </c>
      <c r="L15" s="25">
        <v>17039.999999999996</v>
      </c>
      <c r="M15" s="22">
        <f t="shared" si="3"/>
        <v>0.90715962441314568</v>
      </c>
      <c r="N15" s="1">
        <v>33803</v>
      </c>
      <c r="O15" s="25">
        <v>37730.000000000007</v>
      </c>
      <c r="P15" s="22">
        <f t="shared" si="4"/>
        <v>0.89591836734693864</v>
      </c>
      <c r="Q15" s="1">
        <v>43867</v>
      </c>
      <c r="R15" s="25">
        <v>46019.999999999985</v>
      </c>
      <c r="S15" s="22">
        <f t="shared" si="5"/>
        <v>0.95321599304650184</v>
      </c>
      <c r="T15" s="1">
        <v>37175</v>
      </c>
      <c r="U15" s="25">
        <v>38735</v>
      </c>
      <c r="V15" s="22">
        <f t="shared" si="6"/>
        <v>0.95972634568219961</v>
      </c>
    </row>
    <row r="16" spans="1:22" ht="13.4" customHeight="1" x14ac:dyDescent="0.25">
      <c r="A16" s="13" t="s">
        <v>10</v>
      </c>
      <c r="B16" s="1">
        <v>192324</v>
      </c>
      <c r="C16" s="1">
        <v>204675</v>
      </c>
      <c r="D16" s="22">
        <f t="shared" si="0"/>
        <v>0.9396555514840601</v>
      </c>
      <c r="E16" s="1">
        <v>11691</v>
      </c>
      <c r="F16" s="25">
        <v>11944.999999999996</v>
      </c>
      <c r="G16" s="22">
        <f t="shared" si="1"/>
        <v>0.97873587275010498</v>
      </c>
      <c r="H16" s="1">
        <v>26252</v>
      </c>
      <c r="I16" s="25">
        <v>27995</v>
      </c>
      <c r="J16" s="22">
        <f t="shared" si="2"/>
        <v>0.93773888194320409</v>
      </c>
      <c r="K16" s="1">
        <v>19905</v>
      </c>
      <c r="L16" s="25">
        <v>21360.000000000004</v>
      </c>
      <c r="M16" s="22">
        <f t="shared" si="3"/>
        <v>0.93188202247190999</v>
      </c>
      <c r="N16" s="1">
        <v>41299</v>
      </c>
      <c r="O16" s="25">
        <v>45490.000000000007</v>
      </c>
      <c r="P16" s="22">
        <f t="shared" si="4"/>
        <v>0.90786986150802362</v>
      </c>
      <c r="Q16" s="1">
        <v>50137</v>
      </c>
      <c r="R16" s="25">
        <v>53700.000000000007</v>
      </c>
      <c r="S16" s="22">
        <f t="shared" si="5"/>
        <v>0.93364990689013028</v>
      </c>
      <c r="T16" s="1">
        <v>43040</v>
      </c>
      <c r="U16" s="25">
        <v>44185.000000000007</v>
      </c>
      <c r="V16" s="22">
        <f t="shared" si="6"/>
        <v>0.97408622835803993</v>
      </c>
    </row>
    <row r="17" spans="1:22" ht="13.4" customHeight="1" x14ac:dyDescent="0.25">
      <c r="A17" s="13" t="s">
        <v>11</v>
      </c>
      <c r="B17" s="1">
        <v>61070</v>
      </c>
      <c r="C17" s="1">
        <v>62507.5</v>
      </c>
      <c r="D17" s="22">
        <f t="shared" si="0"/>
        <v>0.97700275966883976</v>
      </c>
      <c r="E17" s="1">
        <v>3118</v>
      </c>
      <c r="F17" s="25">
        <v>3200</v>
      </c>
      <c r="G17" s="22">
        <f t="shared" si="1"/>
        <v>0.97437499999999999</v>
      </c>
      <c r="H17" s="1">
        <v>7470</v>
      </c>
      <c r="I17" s="25">
        <v>7262.5</v>
      </c>
      <c r="J17" s="22">
        <f t="shared" si="2"/>
        <v>1.0285714285714285</v>
      </c>
      <c r="K17" s="1">
        <v>6134</v>
      </c>
      <c r="L17" s="25">
        <v>6177.5</v>
      </c>
      <c r="M17" s="22">
        <f t="shared" si="3"/>
        <v>0.99295831647106436</v>
      </c>
      <c r="N17" s="1">
        <v>14082</v>
      </c>
      <c r="O17" s="25">
        <v>14952.499999999996</v>
      </c>
      <c r="P17" s="22">
        <f t="shared" si="4"/>
        <v>0.9417823106503932</v>
      </c>
      <c r="Q17" s="1">
        <v>16295</v>
      </c>
      <c r="R17" s="25">
        <v>16510</v>
      </c>
      <c r="S17" s="22">
        <f t="shared" si="5"/>
        <v>0.98697758933979407</v>
      </c>
      <c r="T17" s="1">
        <v>13971</v>
      </c>
      <c r="U17" s="25">
        <v>14405</v>
      </c>
      <c r="V17" s="22">
        <f t="shared" si="6"/>
        <v>0.96987157237070465</v>
      </c>
    </row>
    <row r="18" spans="1:22" ht="13.4" customHeight="1" x14ac:dyDescent="0.25">
      <c r="A18" s="13" t="s">
        <v>12</v>
      </c>
      <c r="B18" s="1">
        <v>337121</v>
      </c>
      <c r="C18" s="1">
        <v>353465</v>
      </c>
      <c r="D18" s="22">
        <f t="shared" si="0"/>
        <v>0.9537606269361889</v>
      </c>
      <c r="E18" s="1">
        <v>17077</v>
      </c>
      <c r="F18" s="25">
        <v>17709.999999999996</v>
      </c>
      <c r="G18" s="22">
        <f t="shared" si="1"/>
        <v>0.96425748164878622</v>
      </c>
      <c r="H18" s="1">
        <v>39810</v>
      </c>
      <c r="I18" s="25">
        <v>39954.999999999993</v>
      </c>
      <c r="J18" s="22">
        <f t="shared" si="2"/>
        <v>0.99637091728194238</v>
      </c>
      <c r="K18" s="1">
        <v>45724</v>
      </c>
      <c r="L18" s="25">
        <v>48305</v>
      </c>
      <c r="M18" s="22">
        <f t="shared" si="3"/>
        <v>0.94656867819066348</v>
      </c>
      <c r="N18" s="1">
        <v>87506</v>
      </c>
      <c r="O18" s="25">
        <v>94625</v>
      </c>
      <c r="P18" s="22">
        <f t="shared" si="4"/>
        <v>0.9247661822985469</v>
      </c>
      <c r="Q18" s="1">
        <v>84549</v>
      </c>
      <c r="R18" s="25">
        <v>87755</v>
      </c>
      <c r="S18" s="22">
        <f t="shared" si="5"/>
        <v>0.96346646914705714</v>
      </c>
      <c r="T18" s="1">
        <v>62455</v>
      </c>
      <c r="U18" s="25">
        <v>65114.999999999993</v>
      </c>
      <c r="V18" s="22">
        <f t="shared" si="6"/>
        <v>0.9591491975735239</v>
      </c>
    </row>
    <row r="19" spans="1:22" ht="13.4" customHeight="1" x14ac:dyDescent="0.25">
      <c r="A19" s="13" t="s">
        <v>43</v>
      </c>
      <c r="B19" s="1">
        <v>49085</v>
      </c>
      <c r="C19" s="1">
        <v>52015</v>
      </c>
      <c r="D19" s="22">
        <f t="shared" si="0"/>
        <v>0.94367009516485634</v>
      </c>
      <c r="E19" s="1">
        <v>3458</v>
      </c>
      <c r="F19" s="25">
        <v>3567.5</v>
      </c>
      <c r="G19" s="22">
        <f t="shared" si="1"/>
        <v>0.96930623686054662</v>
      </c>
      <c r="H19" s="1">
        <v>7320</v>
      </c>
      <c r="I19" s="25">
        <v>7782.5000000000009</v>
      </c>
      <c r="J19" s="22">
        <f t="shared" si="2"/>
        <v>0.94057179569547045</v>
      </c>
      <c r="K19" s="1">
        <v>6122</v>
      </c>
      <c r="L19" s="25">
        <v>6352.5</v>
      </c>
      <c r="M19" s="22">
        <f t="shared" si="3"/>
        <v>0.9637150728059819</v>
      </c>
      <c r="N19" s="1">
        <v>11790</v>
      </c>
      <c r="O19" s="25">
        <v>12600.000000000004</v>
      </c>
      <c r="P19" s="22">
        <f t="shared" si="4"/>
        <v>0.9357142857142855</v>
      </c>
      <c r="Q19" s="1">
        <v>11823</v>
      </c>
      <c r="R19" s="25">
        <v>12804.999999999998</v>
      </c>
      <c r="S19" s="22">
        <f t="shared" si="5"/>
        <v>0.9233112065599377</v>
      </c>
      <c r="T19" s="1">
        <v>8572</v>
      </c>
      <c r="U19" s="25">
        <v>8907.5000000000018</v>
      </c>
      <c r="V19" s="22">
        <f t="shared" si="6"/>
        <v>0.96233511086163326</v>
      </c>
    </row>
    <row r="20" spans="1:22" ht="13.4" customHeight="1" x14ac:dyDescent="0.25">
      <c r="A20" s="13" t="s">
        <v>13</v>
      </c>
      <c r="B20" s="1">
        <v>121555</v>
      </c>
      <c r="C20" s="1">
        <v>128199.99999999999</v>
      </c>
      <c r="D20" s="22">
        <f t="shared" si="0"/>
        <v>0.94816692667706715</v>
      </c>
      <c r="E20" s="1">
        <v>7411</v>
      </c>
      <c r="F20" s="25">
        <v>7930</v>
      </c>
      <c r="G20" s="22">
        <f t="shared" si="1"/>
        <v>0.93455233291298867</v>
      </c>
      <c r="H20" s="1">
        <v>16885</v>
      </c>
      <c r="I20" s="25">
        <v>17619.999999999996</v>
      </c>
      <c r="J20" s="22">
        <f t="shared" si="2"/>
        <v>0.95828603859250872</v>
      </c>
      <c r="K20" s="1">
        <v>13125</v>
      </c>
      <c r="L20" s="25">
        <v>14340.000000000004</v>
      </c>
      <c r="M20" s="22">
        <f t="shared" si="3"/>
        <v>0.91527196652719645</v>
      </c>
      <c r="N20" s="1">
        <v>28869</v>
      </c>
      <c r="O20" s="25">
        <v>31275.000000000004</v>
      </c>
      <c r="P20" s="22">
        <f t="shared" si="4"/>
        <v>0.92306954436450828</v>
      </c>
      <c r="Q20" s="1">
        <v>31040</v>
      </c>
      <c r="R20" s="25">
        <v>32645.000000000004</v>
      </c>
      <c r="S20" s="22">
        <f t="shared" si="5"/>
        <v>0.95083473732577717</v>
      </c>
      <c r="T20" s="1">
        <v>24225</v>
      </c>
      <c r="U20" s="25">
        <v>24389.999999999989</v>
      </c>
      <c r="V20" s="22">
        <f t="shared" si="6"/>
        <v>0.99323493234932392</v>
      </c>
    </row>
    <row r="21" spans="1:22" ht="13.4" customHeight="1" x14ac:dyDescent="0.25">
      <c r="A21" s="13" t="s">
        <v>14</v>
      </c>
      <c r="B21" s="1">
        <v>429985</v>
      </c>
      <c r="C21" s="1">
        <v>459410</v>
      </c>
      <c r="D21" s="22">
        <f t="shared" si="0"/>
        <v>0.93595045819638234</v>
      </c>
      <c r="E21" s="1">
        <v>28152</v>
      </c>
      <c r="F21" s="25">
        <v>29255.000000000004</v>
      </c>
      <c r="G21" s="22">
        <f t="shared" si="1"/>
        <v>0.96229704324047161</v>
      </c>
      <c r="H21" s="1">
        <v>59530</v>
      </c>
      <c r="I21" s="25">
        <v>62190.000000000007</v>
      </c>
      <c r="J21" s="22">
        <f t="shared" si="2"/>
        <v>0.95722785013667777</v>
      </c>
      <c r="K21" s="1">
        <v>51353</v>
      </c>
      <c r="L21" s="25">
        <v>58705.000000000007</v>
      </c>
      <c r="M21" s="22">
        <f t="shared" si="3"/>
        <v>0.87476364875223567</v>
      </c>
      <c r="N21" s="1">
        <v>112177</v>
      </c>
      <c r="O21" s="25">
        <v>120980</v>
      </c>
      <c r="P21" s="22">
        <f t="shared" si="4"/>
        <v>0.92723590676144818</v>
      </c>
      <c r="Q21" s="1">
        <v>101821</v>
      </c>
      <c r="R21" s="25">
        <v>108405</v>
      </c>
      <c r="S21" s="22">
        <f t="shared" si="5"/>
        <v>0.93926479405931462</v>
      </c>
      <c r="T21" s="1">
        <v>76952</v>
      </c>
      <c r="U21" s="25">
        <v>79874.999999999985</v>
      </c>
      <c r="V21" s="22">
        <f t="shared" si="6"/>
        <v>0.96340532081377173</v>
      </c>
    </row>
    <row r="22" spans="1:22" ht="13.4" customHeight="1" x14ac:dyDescent="0.25">
      <c r="A22" s="13" t="s">
        <v>15</v>
      </c>
      <c r="B22" s="1">
        <v>48744</v>
      </c>
      <c r="C22" s="1">
        <v>51995</v>
      </c>
      <c r="D22" s="22">
        <f t="shared" si="0"/>
        <v>0.93747475718819118</v>
      </c>
      <c r="E22" s="1">
        <v>2735</v>
      </c>
      <c r="F22" s="25">
        <v>2962.5</v>
      </c>
      <c r="G22" s="22">
        <f t="shared" si="1"/>
        <v>0.92320675105485228</v>
      </c>
      <c r="H22" s="1">
        <v>6010</v>
      </c>
      <c r="I22" s="25">
        <v>6230</v>
      </c>
      <c r="J22" s="22">
        <f t="shared" si="2"/>
        <v>0.9646869983948636</v>
      </c>
      <c r="K22" s="1">
        <v>5002</v>
      </c>
      <c r="L22" s="25">
        <v>5177.5</v>
      </c>
      <c r="M22" s="22">
        <f t="shared" si="3"/>
        <v>0.96610333172380491</v>
      </c>
      <c r="N22" s="1">
        <v>10314</v>
      </c>
      <c r="O22" s="25">
        <v>11610.000000000002</v>
      </c>
      <c r="P22" s="22">
        <f t="shared" si="4"/>
        <v>0.8883720930232557</v>
      </c>
      <c r="Q22" s="1">
        <v>13019</v>
      </c>
      <c r="R22" s="25">
        <v>13790.000000000002</v>
      </c>
      <c r="S22" s="22">
        <f t="shared" si="5"/>
        <v>0.94408992023205207</v>
      </c>
      <c r="T22" s="1">
        <v>11664</v>
      </c>
      <c r="U22" s="25">
        <v>12225</v>
      </c>
      <c r="V22" s="22">
        <f t="shared" si="6"/>
        <v>0.95411042944785274</v>
      </c>
    </row>
    <row r="23" spans="1:22" ht="13.4" customHeight="1" x14ac:dyDescent="0.25">
      <c r="A23" s="13" t="s">
        <v>44</v>
      </c>
      <c r="B23" s="1">
        <v>626174</v>
      </c>
      <c r="C23" s="1">
        <v>634110</v>
      </c>
      <c r="D23" s="22">
        <f t="shared" si="0"/>
        <v>0.98748482124552528</v>
      </c>
      <c r="E23" s="1">
        <v>38159</v>
      </c>
      <c r="F23" s="25">
        <v>37900.000000000007</v>
      </c>
      <c r="G23" s="22">
        <f t="shared" si="1"/>
        <v>1.0068337730870711</v>
      </c>
      <c r="H23" s="1">
        <v>83674</v>
      </c>
      <c r="I23" s="25">
        <v>83225.000000000015</v>
      </c>
      <c r="J23" s="22">
        <f t="shared" si="2"/>
        <v>1.0053950135175727</v>
      </c>
      <c r="K23" s="1">
        <v>70316</v>
      </c>
      <c r="L23" s="25">
        <v>74849.999999999985</v>
      </c>
      <c r="M23" s="22">
        <f t="shared" si="3"/>
        <v>0.93942551770207094</v>
      </c>
      <c r="N23" s="1">
        <v>180966</v>
      </c>
      <c r="O23" s="25">
        <v>180900.00000000003</v>
      </c>
      <c r="P23" s="22">
        <f t="shared" si="4"/>
        <v>1.0003648424543945</v>
      </c>
      <c r="Q23" s="1">
        <v>155406</v>
      </c>
      <c r="R23" s="25">
        <v>159455.00000000003</v>
      </c>
      <c r="S23" s="22">
        <f t="shared" si="5"/>
        <v>0.9746072559656328</v>
      </c>
      <c r="T23" s="1">
        <v>97653</v>
      </c>
      <c r="U23" s="25">
        <v>97779.999999999985</v>
      </c>
      <c r="V23" s="22">
        <f t="shared" si="6"/>
        <v>0.99870116588259372</v>
      </c>
    </row>
    <row r="24" spans="1:22" ht="13.4" customHeight="1" x14ac:dyDescent="0.25">
      <c r="A24" s="13" t="s">
        <v>16</v>
      </c>
      <c r="B24" s="1">
        <v>32346</v>
      </c>
      <c r="C24" s="1">
        <v>32775</v>
      </c>
      <c r="D24" s="22">
        <f t="shared" si="0"/>
        <v>0.98691075514874138</v>
      </c>
      <c r="E24" s="1">
        <v>1544</v>
      </c>
      <c r="F24" s="25">
        <v>1695.0000000000002</v>
      </c>
      <c r="G24" s="22">
        <f t="shared" si="1"/>
        <v>0.91091445427728601</v>
      </c>
      <c r="H24" s="1">
        <v>3663</v>
      </c>
      <c r="I24" s="25">
        <v>3662.4999999999995</v>
      </c>
      <c r="J24" s="22">
        <f t="shared" si="2"/>
        <v>1.0001365187713311</v>
      </c>
      <c r="K24" s="1">
        <v>2893</v>
      </c>
      <c r="L24" s="25">
        <v>3067.5</v>
      </c>
      <c r="M24" s="22">
        <f t="shared" si="3"/>
        <v>0.94311328443357778</v>
      </c>
      <c r="N24" s="1">
        <v>6824</v>
      </c>
      <c r="O24" s="25">
        <v>7180</v>
      </c>
      <c r="P24" s="22">
        <f t="shared" si="4"/>
        <v>0.95041782729805013</v>
      </c>
      <c r="Q24" s="1">
        <v>9883</v>
      </c>
      <c r="R24" s="25">
        <v>9472.5</v>
      </c>
      <c r="S24" s="22">
        <f t="shared" si="5"/>
        <v>1.0433359725521245</v>
      </c>
      <c r="T24" s="1">
        <v>7539</v>
      </c>
      <c r="U24" s="25">
        <v>7697.5</v>
      </c>
      <c r="V24" s="22">
        <f t="shared" si="6"/>
        <v>0.97940889899317962</v>
      </c>
    </row>
    <row r="25" spans="1:22" ht="13.4" customHeight="1" x14ac:dyDescent="0.25">
      <c r="A25" s="13" t="s">
        <v>17</v>
      </c>
      <c r="B25" s="1">
        <v>65976</v>
      </c>
      <c r="C25" s="1">
        <v>69990</v>
      </c>
      <c r="D25" s="22">
        <f t="shared" si="0"/>
        <v>0.9426489498499786</v>
      </c>
      <c r="E25" s="1">
        <v>4138</v>
      </c>
      <c r="F25" s="25">
        <v>4355.0000000000009</v>
      </c>
      <c r="G25" s="22">
        <f t="shared" si="1"/>
        <v>0.95017221584385747</v>
      </c>
      <c r="H25" s="1">
        <v>8579</v>
      </c>
      <c r="I25" s="25">
        <v>9175</v>
      </c>
      <c r="J25" s="22">
        <f t="shared" si="2"/>
        <v>0.93504087193460494</v>
      </c>
      <c r="K25" s="1">
        <v>7208</v>
      </c>
      <c r="L25" s="25">
        <v>7614.9999999999973</v>
      </c>
      <c r="M25" s="22">
        <f t="shared" si="3"/>
        <v>0.94655285620485918</v>
      </c>
      <c r="N25" s="1">
        <v>14611</v>
      </c>
      <c r="O25" s="25">
        <v>16055.000000000002</v>
      </c>
      <c r="P25" s="22">
        <f t="shared" si="4"/>
        <v>0.91005917159763305</v>
      </c>
      <c r="Q25" s="1">
        <v>16896</v>
      </c>
      <c r="R25" s="25">
        <v>17875</v>
      </c>
      <c r="S25" s="22">
        <f t="shared" si="5"/>
        <v>0.94523076923076921</v>
      </c>
      <c r="T25" s="1">
        <v>14544</v>
      </c>
      <c r="U25" s="25">
        <v>14914.999999999998</v>
      </c>
      <c r="V25" s="22">
        <f t="shared" si="6"/>
        <v>0.97512571237009738</v>
      </c>
    </row>
    <row r="26" spans="1:22" ht="13.4" customHeight="1" x14ac:dyDescent="0.25">
      <c r="A26" s="19" t="s">
        <v>18</v>
      </c>
      <c r="B26" s="20">
        <v>4943113</v>
      </c>
      <c r="C26" s="20">
        <v>5151947.5</v>
      </c>
      <c r="D26" s="21">
        <f t="shared" si="0"/>
        <v>0.95946494019979822</v>
      </c>
      <c r="E26" s="20">
        <f>SUM(E6:E25)</f>
        <v>293133</v>
      </c>
      <c r="F26" s="20">
        <f>SUM(F6:F25)</f>
        <v>297710</v>
      </c>
      <c r="G26" s="21">
        <f t="shared" si="1"/>
        <v>0.98462597830103116</v>
      </c>
      <c r="H26" s="20">
        <f>SUM(H6:H25)</f>
        <v>642422</v>
      </c>
      <c r="I26" s="20">
        <f>SUM(I6:I25)</f>
        <v>653377.5</v>
      </c>
      <c r="J26" s="21">
        <f t="shared" si="2"/>
        <v>0.98323251106749165</v>
      </c>
      <c r="K26" s="20">
        <f>SUM(K6:K25)</f>
        <v>589973</v>
      </c>
      <c r="L26" s="20">
        <f>SUM(L6:L25)</f>
        <v>644375</v>
      </c>
      <c r="M26" s="21">
        <f t="shared" si="3"/>
        <v>0.91557400581959258</v>
      </c>
      <c r="N26" s="20">
        <f>SUM(N6:N25)</f>
        <v>1338058</v>
      </c>
      <c r="O26" s="20">
        <f>SUM(O6:O25)</f>
        <v>1413047.5</v>
      </c>
      <c r="P26" s="21">
        <f t="shared" si="4"/>
        <v>0.9469306587358175</v>
      </c>
      <c r="Q26" s="20">
        <f>SUM(Q6:Q25)</f>
        <v>1223681</v>
      </c>
      <c r="R26" s="20">
        <f>SUM(R6:R25)</f>
        <v>1271017.5</v>
      </c>
      <c r="S26" s="21">
        <f t="shared" si="5"/>
        <v>0.96275700373913031</v>
      </c>
      <c r="T26" s="20">
        <f>SUM(T6:T25)</f>
        <v>855846</v>
      </c>
      <c r="U26" s="20">
        <f>SUM(U6:U25)</f>
        <v>872420</v>
      </c>
      <c r="V26" s="21">
        <f t="shared" si="6"/>
        <v>0.98100226954907044</v>
      </c>
    </row>
    <row r="28" spans="1:22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5">
      <c r="A29" s="3" t="s">
        <v>47</v>
      </c>
    </row>
    <row r="31" spans="1:22" x14ac:dyDescent="0.25">
      <c r="B31" s="5"/>
    </row>
  </sheetData>
  <pageMargins left="0.31496062992125984" right="0.31496062992125984" top="0.55118110236220474" bottom="0.35433070866141736" header="0.31496062992125984" footer="0.31496062992125984"/>
  <pageSetup paperSize="9" scale="61" orientation="landscape" r:id="rId1"/>
  <rowBreaks count="2" manualBreakCount="2">
    <brk id="27" max="16383" man="1"/>
    <brk id="53" max="16383" man="1"/>
  </rowBreaks>
  <ignoredErrors>
    <ignoredError sqref="A1:XFD4 A27:XFD27 D6:D25 G6:G25 J6:J25 M6:M25 P6:P25 S6:S25 V7:V25 B30:XFD30 B29:XFD29 D26 A33:XFD34 C31:XFD31 G26 J26 M26 P26 S26 V26 C32:XFD32 A36:XFD1048576 B35:XFD35 B5:XFD5 B28:XFD28 V6 X6:XFD6 X7:XFD25 X26:XFD26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34"/>
  <sheetViews>
    <sheetView zoomScaleNormal="100" workbookViewId="0">
      <pane xSplit="4" ySplit="5" topLeftCell="E19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E21" sqref="E21"/>
    </sheetView>
  </sheetViews>
  <sheetFormatPr defaultColWidth="9.1796875" defaultRowHeight="11.5" x14ac:dyDescent="0.25"/>
  <cols>
    <col min="1" max="1" width="27.54296875" style="3" customWidth="1"/>
    <col min="2" max="19" width="9.453125" style="3" customWidth="1"/>
    <col min="20" max="16384" width="9.1796875" style="3"/>
  </cols>
  <sheetData>
    <row r="1" spans="1:21" ht="14" x14ac:dyDescent="0.25">
      <c r="A1" s="24" t="str">
        <f>SUBSTITUTE(Ethnicity!A1,"Ethnicity","Deprivation")</f>
        <v>Access to Primary Care by Prioritised Deprivation (October 2023)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1" x14ac:dyDescent="0.25">
      <c r="A2" s="12" t="s">
        <v>37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1" ht="13.4" customHeight="1" x14ac:dyDescent="0.25">
      <c r="B4" s="14" t="s">
        <v>0</v>
      </c>
      <c r="C4" s="15"/>
      <c r="D4" s="15"/>
      <c r="E4" s="14" t="s">
        <v>30</v>
      </c>
      <c r="F4" s="15"/>
      <c r="G4" s="15"/>
      <c r="H4" s="14" t="s">
        <v>31</v>
      </c>
      <c r="I4" s="15"/>
      <c r="J4" s="15"/>
      <c r="K4" s="14" t="s">
        <v>32</v>
      </c>
      <c r="L4" s="15"/>
      <c r="M4" s="15"/>
      <c r="N4" s="14" t="s">
        <v>33</v>
      </c>
      <c r="O4" s="15"/>
      <c r="P4" s="15"/>
      <c r="Q4" s="14" t="s">
        <v>40</v>
      </c>
      <c r="R4" s="15"/>
      <c r="S4" s="15"/>
    </row>
    <row r="5" spans="1:21" ht="26.5" customHeight="1" x14ac:dyDescent="0.25">
      <c r="A5" s="16" t="s">
        <v>46</v>
      </c>
      <c r="B5" s="17" t="s">
        <v>22</v>
      </c>
      <c r="C5" s="17" t="s">
        <v>19</v>
      </c>
      <c r="D5" s="18" t="s">
        <v>2</v>
      </c>
      <c r="E5" s="17" t="s">
        <v>22</v>
      </c>
      <c r="F5" s="17" t="s">
        <v>19</v>
      </c>
      <c r="G5" s="18" t="s">
        <v>2</v>
      </c>
      <c r="H5" s="17" t="s">
        <v>22</v>
      </c>
      <c r="I5" s="17" t="s">
        <v>19</v>
      </c>
      <c r="J5" s="18" t="s">
        <v>2</v>
      </c>
      <c r="K5" s="17" t="s">
        <v>22</v>
      </c>
      <c r="L5" s="17" t="s">
        <v>19</v>
      </c>
      <c r="M5" s="18" t="s">
        <v>2</v>
      </c>
      <c r="N5" s="17" t="s">
        <v>22</v>
      </c>
      <c r="O5" s="17" t="s">
        <v>19</v>
      </c>
      <c r="P5" s="18" t="s">
        <v>2</v>
      </c>
      <c r="Q5" s="17" t="s">
        <v>22</v>
      </c>
      <c r="R5" s="17" t="s">
        <v>19</v>
      </c>
      <c r="S5" s="18" t="s">
        <v>2</v>
      </c>
    </row>
    <row r="6" spans="1:21" ht="13.4" customHeight="1" x14ac:dyDescent="0.25">
      <c r="A6" s="13" t="s">
        <v>3</v>
      </c>
      <c r="B6" s="1">
        <f>Ethnicity!B6</f>
        <v>473187</v>
      </c>
      <c r="C6" s="1">
        <v>471979.99999999994</v>
      </c>
      <c r="D6" s="22">
        <f>IF(B6=0,"",B6/C6)</f>
        <v>1.002557311750498</v>
      </c>
      <c r="E6" s="1">
        <v>88411</v>
      </c>
      <c r="F6" s="25">
        <v>87016.60678779507</v>
      </c>
      <c r="G6" s="22">
        <f>IF(E6=0,"",E6/F6)</f>
        <v>1.0160244493974053</v>
      </c>
      <c r="H6" s="1">
        <v>100887</v>
      </c>
      <c r="I6" s="25">
        <v>100411.91139895652</v>
      </c>
      <c r="J6" s="22">
        <f>IF(H6=0,"",H6/I6)</f>
        <v>1.00473139684749</v>
      </c>
      <c r="K6" s="1">
        <v>112395</v>
      </c>
      <c r="L6" s="25">
        <v>111741.10790578394</v>
      </c>
      <c r="M6" s="22">
        <f>IF(K6=0,"",K6/L6)</f>
        <v>1.0058518490327428</v>
      </c>
      <c r="N6" s="1">
        <v>84677</v>
      </c>
      <c r="O6" s="25">
        <v>87748.857190538416</v>
      </c>
      <c r="P6" s="22">
        <f>IF(N6=0,"",N6/O6)</f>
        <v>0.96499262453221279</v>
      </c>
      <c r="Q6" s="1">
        <v>82036</v>
      </c>
      <c r="R6" s="25">
        <v>85061.516716926097</v>
      </c>
      <c r="S6" s="22">
        <f>IF(Q6=0,"",Q6/R6)</f>
        <v>0.96443142758675904</v>
      </c>
      <c r="T6" s="5"/>
      <c r="U6" s="5"/>
    </row>
    <row r="7" spans="1:21" ht="13.4" customHeight="1" x14ac:dyDescent="0.25">
      <c r="A7" s="13" t="s">
        <v>4</v>
      </c>
      <c r="B7" s="1">
        <f>Ethnicity!B7</f>
        <v>259213</v>
      </c>
      <c r="C7" s="1">
        <v>279330</v>
      </c>
      <c r="D7" s="22">
        <f t="shared" ref="D7:D26" si="0">IF(B7=0,"",B7/C7)</f>
        <v>0.92798124082626288</v>
      </c>
      <c r="E7" s="1">
        <v>48347</v>
      </c>
      <c r="F7" s="25">
        <v>45266.421559231196</v>
      </c>
      <c r="G7" s="22">
        <f t="shared" ref="G7:G26" si="1">IF(E7=0,"",E7/F7)</f>
        <v>1.0680543841252805</v>
      </c>
      <c r="H7" s="1">
        <v>50393</v>
      </c>
      <c r="I7" s="25">
        <v>52077.43974211366</v>
      </c>
      <c r="J7" s="22">
        <f t="shared" ref="J7:J26" si="2">IF(H7=0,"",H7/I7)</f>
        <v>0.9676550969007891</v>
      </c>
      <c r="K7" s="1">
        <v>53804</v>
      </c>
      <c r="L7" s="25">
        <v>58448.65801948712</v>
      </c>
      <c r="M7" s="22">
        <f t="shared" ref="M7:M26" si="3">IF(K7=0,"",K7/L7)</f>
        <v>0.92053439416969052</v>
      </c>
      <c r="N7" s="1">
        <v>53605</v>
      </c>
      <c r="O7" s="25">
        <v>62096.211165858054</v>
      </c>
      <c r="P7" s="22">
        <f t="shared" ref="P7:P26" si="4">IF(N7=0,"",N7/O7)</f>
        <v>0.86325717774989275</v>
      </c>
      <c r="Q7" s="1">
        <v>50096</v>
      </c>
      <c r="R7" s="25">
        <v>61441.26951330997</v>
      </c>
      <c r="S7" s="22">
        <f t="shared" ref="S7:S26" si="5">IF(Q7=0,"",Q7/R7)</f>
        <v>0.81534773608718725</v>
      </c>
      <c r="T7" s="5"/>
      <c r="U7" s="5"/>
    </row>
    <row r="8" spans="1:21" ht="13.4" customHeight="1" x14ac:dyDescent="0.25">
      <c r="A8" s="13" t="s">
        <v>5</v>
      </c>
      <c r="B8" s="1">
        <f>Ethnicity!B8</f>
        <v>584360</v>
      </c>
      <c r="C8" s="1">
        <v>597385.00000000012</v>
      </c>
      <c r="D8" s="22">
        <f t="shared" si="0"/>
        <v>0.97819664035755816</v>
      </c>
      <c r="E8" s="1">
        <v>182979</v>
      </c>
      <c r="F8" s="25">
        <v>166636.48036040677</v>
      </c>
      <c r="G8" s="22">
        <f t="shared" si="1"/>
        <v>1.0980728805856144</v>
      </c>
      <c r="H8" s="1">
        <v>125307</v>
      </c>
      <c r="I8" s="25">
        <v>131570.06072769396</v>
      </c>
      <c r="J8" s="22">
        <f t="shared" si="2"/>
        <v>0.9523975234711155</v>
      </c>
      <c r="K8" s="1">
        <v>108805</v>
      </c>
      <c r="L8" s="25">
        <v>116807.62923413365</v>
      </c>
      <c r="M8" s="22">
        <f t="shared" si="3"/>
        <v>0.93148881381632287</v>
      </c>
      <c r="N8" s="1">
        <v>103136</v>
      </c>
      <c r="O8" s="25">
        <v>115299.94344156688</v>
      </c>
      <c r="P8" s="22">
        <f t="shared" si="4"/>
        <v>0.89450173973648583</v>
      </c>
      <c r="Q8" s="1">
        <v>58381</v>
      </c>
      <c r="R8" s="25">
        <v>67070.886236198727</v>
      </c>
      <c r="S8" s="22">
        <f t="shared" si="5"/>
        <v>0.87043728324095526</v>
      </c>
      <c r="T8" s="5"/>
      <c r="U8" s="5"/>
    </row>
    <row r="9" spans="1:21" ht="13.4" customHeight="1" x14ac:dyDescent="0.25">
      <c r="A9" s="13" t="s">
        <v>38</v>
      </c>
      <c r="B9" s="1">
        <f>Ethnicity!B9</f>
        <v>305784</v>
      </c>
      <c r="C9" s="1">
        <v>322150.00000000006</v>
      </c>
      <c r="D9" s="22">
        <f t="shared" si="0"/>
        <v>0.94919757876765465</v>
      </c>
      <c r="E9" s="1">
        <v>103726</v>
      </c>
      <c r="F9" s="25">
        <v>102370.99515976571</v>
      </c>
      <c r="G9" s="22">
        <f t="shared" si="1"/>
        <v>1.0132362183069492</v>
      </c>
      <c r="H9" s="1">
        <v>72083</v>
      </c>
      <c r="I9" s="25">
        <v>76339.166100284419</v>
      </c>
      <c r="J9" s="22">
        <f t="shared" si="2"/>
        <v>0.94424662571381479</v>
      </c>
      <c r="K9" s="1">
        <v>56828</v>
      </c>
      <c r="L9" s="25">
        <v>63409.101087912932</v>
      </c>
      <c r="M9" s="22">
        <f t="shared" si="3"/>
        <v>0.8962120425143919</v>
      </c>
      <c r="N9" s="1">
        <v>37054</v>
      </c>
      <c r="O9" s="25">
        <v>41760.861342211851</v>
      </c>
      <c r="P9" s="22">
        <f t="shared" si="4"/>
        <v>0.88729012786299599</v>
      </c>
      <c r="Q9" s="1">
        <v>33230</v>
      </c>
      <c r="R9" s="25">
        <v>38269.876309825129</v>
      </c>
      <c r="S9" s="22">
        <f t="shared" si="5"/>
        <v>0.86830696109328087</v>
      </c>
      <c r="T9" s="5"/>
      <c r="U9" s="5"/>
    </row>
    <row r="10" spans="1:21" ht="13.4" customHeight="1" x14ac:dyDescent="0.25">
      <c r="A10" s="13" t="s">
        <v>6</v>
      </c>
      <c r="B10" s="1">
        <f>Ethnicity!B10</f>
        <v>589977</v>
      </c>
      <c r="C10" s="1">
        <v>610695</v>
      </c>
      <c r="D10" s="22">
        <f t="shared" si="0"/>
        <v>0.96607471814899415</v>
      </c>
      <c r="E10" s="1">
        <v>85784</v>
      </c>
      <c r="F10" s="25">
        <v>85595.225262609558</v>
      </c>
      <c r="G10" s="22">
        <f t="shared" si="1"/>
        <v>1.0022054353710885</v>
      </c>
      <c r="H10" s="1">
        <v>100483</v>
      </c>
      <c r="I10" s="25">
        <v>99601.322007059091</v>
      </c>
      <c r="J10" s="22">
        <f t="shared" si="2"/>
        <v>1.0088520711891598</v>
      </c>
      <c r="K10" s="1">
        <v>95777</v>
      </c>
      <c r="L10" s="25">
        <v>93157.327065977486</v>
      </c>
      <c r="M10" s="22">
        <f t="shared" si="3"/>
        <v>1.0281209542666156</v>
      </c>
      <c r="N10" s="1">
        <v>100684</v>
      </c>
      <c r="O10" s="25">
        <v>103068.59282102733</v>
      </c>
      <c r="P10" s="22">
        <f t="shared" si="4"/>
        <v>0.97686402078693324</v>
      </c>
      <c r="Q10" s="1">
        <v>197404</v>
      </c>
      <c r="R10" s="25">
        <v>229272.53284332654</v>
      </c>
      <c r="S10" s="22">
        <f t="shared" si="5"/>
        <v>0.86100152317371614</v>
      </c>
      <c r="T10" s="5"/>
      <c r="U10" s="5"/>
    </row>
    <row r="11" spans="1:21" ht="13.4" customHeight="1" x14ac:dyDescent="0.25">
      <c r="A11" s="13" t="s">
        <v>42</v>
      </c>
      <c r="B11" s="1">
        <f>Ethnicity!B11</f>
        <v>169335</v>
      </c>
      <c r="C11" s="1">
        <v>183360.00000000003</v>
      </c>
      <c r="D11" s="22">
        <f t="shared" si="0"/>
        <v>0.92351112565445015</v>
      </c>
      <c r="E11" s="1">
        <v>28418</v>
      </c>
      <c r="F11" s="25">
        <v>27914.567124446083</v>
      </c>
      <c r="G11" s="22">
        <f t="shared" si="1"/>
        <v>1.0180347727876116</v>
      </c>
      <c r="H11" s="1">
        <v>26167</v>
      </c>
      <c r="I11" s="25">
        <v>27294.016738231559</v>
      </c>
      <c r="J11" s="22">
        <f t="shared" si="2"/>
        <v>0.95870828581075385</v>
      </c>
      <c r="K11" s="1">
        <v>28954</v>
      </c>
      <c r="L11" s="25">
        <v>32008.970603070276</v>
      </c>
      <c r="M11" s="22">
        <f t="shared" si="3"/>
        <v>0.90455892377940927</v>
      </c>
      <c r="N11" s="1">
        <v>38017</v>
      </c>
      <c r="O11" s="25">
        <v>42330.094071078565</v>
      </c>
      <c r="P11" s="22">
        <f t="shared" si="4"/>
        <v>0.89810809151909199</v>
      </c>
      <c r="Q11" s="1">
        <v>45586</v>
      </c>
      <c r="R11" s="25">
        <v>53812.351463173516</v>
      </c>
      <c r="S11" s="22">
        <f t="shared" si="5"/>
        <v>0.84712893528164779</v>
      </c>
      <c r="T11" s="5"/>
      <c r="U11" s="5"/>
    </row>
    <row r="12" spans="1:21" ht="13.4" customHeight="1" x14ac:dyDescent="0.25">
      <c r="A12" s="13" t="s">
        <v>7</v>
      </c>
      <c r="B12" s="1">
        <f>Ethnicity!B12</f>
        <v>152896</v>
      </c>
      <c r="C12" s="1">
        <v>161649.99999999997</v>
      </c>
      <c r="D12" s="22">
        <f t="shared" si="0"/>
        <v>0.94584596350139205</v>
      </c>
      <c r="E12" s="1">
        <v>36742</v>
      </c>
      <c r="F12" s="25">
        <v>38130.695593506782</v>
      </c>
      <c r="G12" s="22">
        <f t="shared" si="1"/>
        <v>0.96358063833109664</v>
      </c>
      <c r="H12" s="1">
        <v>23223</v>
      </c>
      <c r="I12" s="25">
        <v>24567.892906290374</v>
      </c>
      <c r="J12" s="22">
        <f t="shared" si="2"/>
        <v>0.94525810937795052</v>
      </c>
      <c r="K12" s="1">
        <v>27048</v>
      </c>
      <c r="L12" s="25">
        <v>28833.304371787701</v>
      </c>
      <c r="M12" s="22">
        <f t="shared" si="3"/>
        <v>0.93808186710869834</v>
      </c>
      <c r="N12" s="1">
        <v>34847</v>
      </c>
      <c r="O12" s="25">
        <v>36547.009928262451</v>
      </c>
      <c r="P12" s="22">
        <f t="shared" si="4"/>
        <v>0.9534842951147201</v>
      </c>
      <c r="Q12" s="1">
        <v>29876</v>
      </c>
      <c r="R12" s="25">
        <v>33571.097200152697</v>
      </c>
      <c r="S12" s="22">
        <f t="shared" si="5"/>
        <v>0.88993218845001321</v>
      </c>
      <c r="T12" s="5"/>
      <c r="U12" s="5"/>
    </row>
    <row r="13" spans="1:21" ht="13.4" customHeight="1" x14ac:dyDescent="0.25">
      <c r="A13" s="13" t="s">
        <v>8</v>
      </c>
      <c r="B13" s="1">
        <f>Ethnicity!B13</f>
        <v>110098</v>
      </c>
      <c r="C13" s="1">
        <v>118790</v>
      </c>
      <c r="D13" s="22">
        <f t="shared" si="0"/>
        <v>0.9268288576479502</v>
      </c>
      <c r="E13" s="1">
        <v>14750</v>
      </c>
      <c r="F13" s="25">
        <v>13959.175245621038</v>
      </c>
      <c r="G13" s="22">
        <f t="shared" si="1"/>
        <v>1.0566526847370186</v>
      </c>
      <c r="H13" s="1">
        <v>17239</v>
      </c>
      <c r="I13" s="25">
        <v>18043.661098334876</v>
      </c>
      <c r="J13" s="22">
        <f t="shared" si="2"/>
        <v>0.95540477656116407</v>
      </c>
      <c r="K13" s="1">
        <v>16614</v>
      </c>
      <c r="L13" s="25">
        <v>17847.882342344838</v>
      </c>
      <c r="M13" s="22">
        <f t="shared" si="3"/>
        <v>0.93086673709085355</v>
      </c>
      <c r="N13" s="1">
        <v>23904</v>
      </c>
      <c r="O13" s="25">
        <v>26615.637323053157</v>
      </c>
      <c r="P13" s="22">
        <f t="shared" si="4"/>
        <v>0.89811864017607157</v>
      </c>
      <c r="Q13" s="1">
        <v>36225</v>
      </c>
      <c r="R13" s="25">
        <v>42323.64399064608</v>
      </c>
      <c r="S13" s="22">
        <f t="shared" si="5"/>
        <v>0.85590456266020154</v>
      </c>
      <c r="T13" s="5"/>
      <c r="U13" s="5"/>
    </row>
    <row r="14" spans="1:21" ht="13.4" customHeight="1" x14ac:dyDescent="0.25">
      <c r="A14" s="13" t="s">
        <v>39</v>
      </c>
      <c r="B14" s="1">
        <f>Ethnicity!B14</f>
        <v>177469</v>
      </c>
      <c r="C14" s="1">
        <v>191345</v>
      </c>
      <c r="D14" s="22">
        <f t="shared" si="0"/>
        <v>0.92748177375943974</v>
      </c>
      <c r="E14" s="1">
        <v>23921</v>
      </c>
      <c r="F14" s="25">
        <v>22872.592708121716</v>
      </c>
      <c r="G14" s="22">
        <f t="shared" si="1"/>
        <v>1.0458368364818567</v>
      </c>
      <c r="H14" s="1">
        <v>28605</v>
      </c>
      <c r="I14" s="25">
        <v>29874.823359006346</v>
      </c>
      <c r="J14" s="22">
        <f t="shared" si="2"/>
        <v>0.95749520110138042</v>
      </c>
      <c r="K14" s="1">
        <v>32998</v>
      </c>
      <c r="L14" s="25">
        <v>36889.212718894465</v>
      </c>
      <c r="M14" s="22">
        <f t="shared" si="3"/>
        <v>0.89451624385300565</v>
      </c>
      <c r="N14" s="1">
        <v>44956</v>
      </c>
      <c r="O14" s="25">
        <v>49747.152585148244</v>
      </c>
      <c r="P14" s="22">
        <f t="shared" si="4"/>
        <v>0.90368991316743985</v>
      </c>
      <c r="Q14" s="1">
        <v>45028</v>
      </c>
      <c r="R14" s="25">
        <v>51961.218628829221</v>
      </c>
      <c r="S14" s="22">
        <f t="shared" si="5"/>
        <v>0.86656936053877454</v>
      </c>
      <c r="T14" s="5"/>
      <c r="U14" s="5"/>
    </row>
    <row r="15" spans="1:21" ht="13.4" customHeight="1" x14ac:dyDescent="0.25">
      <c r="A15" s="13" t="s">
        <v>9</v>
      </c>
      <c r="B15" s="1">
        <f>Ethnicity!B15</f>
        <v>156414</v>
      </c>
      <c r="C15" s="1">
        <v>166120.00000000006</v>
      </c>
      <c r="D15" s="22">
        <f t="shared" si="0"/>
        <v>0.9415723573320488</v>
      </c>
      <c r="E15" s="1">
        <v>32231</v>
      </c>
      <c r="F15" s="25">
        <v>32020.80514439772</v>
      </c>
      <c r="G15" s="22">
        <f t="shared" si="1"/>
        <v>1.0065643213733824</v>
      </c>
      <c r="H15" s="1">
        <v>36092</v>
      </c>
      <c r="I15" s="25">
        <v>37565.632434072671</v>
      </c>
      <c r="J15" s="22">
        <f t="shared" si="2"/>
        <v>0.96077179223166598</v>
      </c>
      <c r="K15" s="1">
        <v>39272</v>
      </c>
      <c r="L15" s="25">
        <v>42417.095838822686</v>
      </c>
      <c r="M15" s="22">
        <f t="shared" si="3"/>
        <v>0.92585310765325657</v>
      </c>
      <c r="N15" s="1">
        <v>32462</v>
      </c>
      <c r="O15" s="25">
        <v>37315.329182871101</v>
      </c>
      <c r="P15" s="22">
        <f t="shared" si="4"/>
        <v>0.86993738795425313</v>
      </c>
      <c r="Q15" s="1">
        <v>14978</v>
      </c>
      <c r="R15" s="25">
        <v>16801.137399835825</v>
      </c>
      <c r="S15" s="22">
        <f t="shared" si="5"/>
        <v>0.89148726324602046</v>
      </c>
      <c r="T15" s="5"/>
      <c r="U15" s="5"/>
    </row>
    <row r="16" spans="1:21" ht="13.4" customHeight="1" x14ac:dyDescent="0.25">
      <c r="A16" s="13" t="s">
        <v>10</v>
      </c>
      <c r="B16" s="1">
        <f>Ethnicity!B16</f>
        <v>192324</v>
      </c>
      <c r="C16" s="1">
        <v>204674.99999999997</v>
      </c>
      <c r="D16" s="22">
        <f t="shared" si="0"/>
        <v>0.93965555148406021</v>
      </c>
      <c r="E16" s="1">
        <v>14743</v>
      </c>
      <c r="F16" s="25">
        <v>14320.841688867984</v>
      </c>
      <c r="G16" s="22">
        <f t="shared" si="1"/>
        <v>1.0294785963216235</v>
      </c>
      <c r="H16" s="1">
        <v>22735</v>
      </c>
      <c r="I16" s="25">
        <v>22286.165563383929</v>
      </c>
      <c r="J16" s="22">
        <f t="shared" si="2"/>
        <v>1.0201395989516251</v>
      </c>
      <c r="K16" s="1">
        <v>33693</v>
      </c>
      <c r="L16" s="25">
        <v>34665.715689338998</v>
      </c>
      <c r="M16" s="22">
        <f t="shared" si="3"/>
        <v>0.97194012383716211</v>
      </c>
      <c r="N16" s="1">
        <v>41131</v>
      </c>
      <c r="O16" s="25">
        <v>44480.832472629249</v>
      </c>
      <c r="P16" s="22">
        <f t="shared" si="4"/>
        <v>0.92469042761979492</v>
      </c>
      <c r="Q16" s="1">
        <v>77062</v>
      </c>
      <c r="R16" s="25">
        <v>88921.444585779842</v>
      </c>
      <c r="S16" s="22">
        <f t="shared" si="5"/>
        <v>0.86663009534961621</v>
      </c>
      <c r="T16" s="5"/>
      <c r="U16" s="5"/>
    </row>
    <row r="17" spans="1:21" ht="13.4" customHeight="1" x14ac:dyDescent="0.25">
      <c r="A17" s="13" t="s">
        <v>11</v>
      </c>
      <c r="B17" s="1">
        <f>Ethnicity!B17</f>
        <v>61070</v>
      </c>
      <c r="C17" s="1">
        <v>62507.5</v>
      </c>
      <c r="D17" s="22">
        <f t="shared" si="0"/>
        <v>0.97700275966883976</v>
      </c>
      <c r="E17" s="1">
        <v>8811</v>
      </c>
      <c r="F17" s="25">
        <v>8309.8904409827264</v>
      </c>
      <c r="G17" s="22">
        <f t="shared" si="1"/>
        <v>1.0603027876933131</v>
      </c>
      <c r="H17" s="1">
        <v>15259</v>
      </c>
      <c r="I17" s="25">
        <v>15389.783874981196</v>
      </c>
      <c r="J17" s="22">
        <f t="shared" si="2"/>
        <v>0.99150190307780683</v>
      </c>
      <c r="K17" s="1">
        <v>16398</v>
      </c>
      <c r="L17" s="25">
        <v>17120.145835903553</v>
      </c>
      <c r="M17" s="22">
        <f t="shared" si="3"/>
        <v>0.95781894366874476</v>
      </c>
      <c r="N17" s="1">
        <v>12925</v>
      </c>
      <c r="O17" s="25">
        <v>13805.666770561365</v>
      </c>
      <c r="P17" s="22">
        <f t="shared" si="4"/>
        <v>0.93620976189000427</v>
      </c>
      <c r="Q17" s="1">
        <v>7505</v>
      </c>
      <c r="R17" s="25">
        <v>7882.0130775711596</v>
      </c>
      <c r="S17" s="22">
        <f t="shared" si="5"/>
        <v>0.95216792031924213</v>
      </c>
      <c r="T17" s="5"/>
      <c r="U17" s="5"/>
    </row>
    <row r="18" spans="1:21" ht="13.4" customHeight="1" x14ac:dyDescent="0.25">
      <c r="A18" s="13" t="s">
        <v>12</v>
      </c>
      <c r="B18" s="1">
        <f>Ethnicity!B18</f>
        <v>337121</v>
      </c>
      <c r="C18" s="1">
        <v>353465</v>
      </c>
      <c r="D18" s="22">
        <f t="shared" si="0"/>
        <v>0.9537606269361889</v>
      </c>
      <c r="E18" s="1">
        <v>88490</v>
      </c>
      <c r="F18" s="25">
        <v>82452.376808000467</v>
      </c>
      <c r="G18" s="22">
        <f t="shared" si="1"/>
        <v>1.0732255809442439</v>
      </c>
      <c r="H18" s="1">
        <v>72668</v>
      </c>
      <c r="I18" s="25">
        <v>78538.066182618859</v>
      </c>
      <c r="J18" s="22">
        <f t="shared" si="2"/>
        <v>0.92525833054038253</v>
      </c>
      <c r="K18" s="1">
        <v>62746</v>
      </c>
      <c r="L18" s="25">
        <v>68596.344565119623</v>
      </c>
      <c r="M18" s="22">
        <f t="shared" si="3"/>
        <v>0.91471346465749648</v>
      </c>
      <c r="N18" s="1">
        <v>66052</v>
      </c>
      <c r="O18" s="25">
        <v>74193.785397487853</v>
      </c>
      <c r="P18" s="22">
        <f t="shared" si="4"/>
        <v>0.89026324302138216</v>
      </c>
      <c r="Q18" s="1">
        <v>42790</v>
      </c>
      <c r="R18" s="25">
        <v>49684.42704677322</v>
      </c>
      <c r="S18" s="22">
        <f t="shared" si="5"/>
        <v>0.86123565357244103</v>
      </c>
      <c r="T18" s="5"/>
      <c r="U18" s="5"/>
    </row>
    <row r="19" spans="1:21" ht="13.4" customHeight="1" x14ac:dyDescent="0.25">
      <c r="A19" s="13" t="s">
        <v>43</v>
      </c>
      <c r="B19" s="1">
        <f>Ethnicity!B19</f>
        <v>49085</v>
      </c>
      <c r="C19" s="1">
        <v>52015</v>
      </c>
      <c r="D19" s="22">
        <f t="shared" si="0"/>
        <v>0.94367009516485634</v>
      </c>
      <c r="E19" s="1">
        <v>3896</v>
      </c>
      <c r="F19" s="25">
        <v>3503.0584471537522</v>
      </c>
      <c r="G19" s="22">
        <f t="shared" si="1"/>
        <v>1.1121709953670669</v>
      </c>
      <c r="H19" s="1">
        <v>4636</v>
      </c>
      <c r="I19" s="25">
        <v>4576.6690125805162</v>
      </c>
      <c r="J19" s="22">
        <f t="shared" si="2"/>
        <v>1.0129637924998274</v>
      </c>
      <c r="K19" s="1">
        <v>5977</v>
      </c>
      <c r="L19" s="25">
        <v>6210.0949406876089</v>
      </c>
      <c r="M19" s="22">
        <f t="shared" si="3"/>
        <v>0.96246515666605903</v>
      </c>
      <c r="N19" s="1">
        <v>10171</v>
      </c>
      <c r="O19" s="25">
        <v>10804.006463698783</v>
      </c>
      <c r="P19" s="22">
        <f t="shared" si="4"/>
        <v>0.94141002545438401</v>
      </c>
      <c r="Q19" s="1">
        <v>23501</v>
      </c>
      <c r="R19" s="25">
        <v>26921.17113587934</v>
      </c>
      <c r="S19" s="22">
        <f t="shared" si="5"/>
        <v>0.87295607911644346</v>
      </c>
      <c r="T19" s="5"/>
      <c r="U19" s="5"/>
    </row>
    <row r="20" spans="1:21" ht="13.4" customHeight="1" x14ac:dyDescent="0.25">
      <c r="A20" s="13" t="s">
        <v>13</v>
      </c>
      <c r="B20" s="1">
        <f>Ethnicity!B20</f>
        <v>121555</v>
      </c>
      <c r="C20" s="1">
        <v>128200</v>
      </c>
      <c r="D20" s="22">
        <f t="shared" si="0"/>
        <v>0.94816692667706703</v>
      </c>
      <c r="E20" s="1">
        <v>16903</v>
      </c>
      <c r="F20" s="25">
        <v>15837.808049257426</v>
      </c>
      <c r="G20" s="22">
        <f t="shared" si="1"/>
        <v>1.0672562735594284</v>
      </c>
      <c r="H20" s="1">
        <v>18524</v>
      </c>
      <c r="I20" s="25">
        <v>19173.098944193553</v>
      </c>
      <c r="J20" s="22">
        <f t="shared" si="2"/>
        <v>0.96614532965782618</v>
      </c>
      <c r="K20" s="1">
        <v>25302</v>
      </c>
      <c r="L20" s="25">
        <v>27832.954203849153</v>
      </c>
      <c r="M20" s="22">
        <f t="shared" si="3"/>
        <v>0.90906627498782955</v>
      </c>
      <c r="N20" s="1">
        <v>30127</v>
      </c>
      <c r="O20" s="25">
        <v>34625.871098062496</v>
      </c>
      <c r="P20" s="22">
        <f t="shared" si="4"/>
        <v>0.87007197348706611</v>
      </c>
      <c r="Q20" s="1">
        <v>26118</v>
      </c>
      <c r="R20" s="25">
        <v>30730.267704637383</v>
      </c>
      <c r="S20" s="22">
        <f t="shared" si="5"/>
        <v>0.84991124226550863</v>
      </c>
      <c r="T20" s="5"/>
      <c r="U20" s="5"/>
    </row>
    <row r="21" spans="1:21" ht="13.4" customHeight="1" x14ac:dyDescent="0.25">
      <c r="A21" s="13" t="s">
        <v>14</v>
      </c>
      <c r="B21" s="1">
        <f>Ethnicity!B21</f>
        <v>429985</v>
      </c>
      <c r="C21" s="1">
        <v>459410.00000000006</v>
      </c>
      <c r="D21" s="22">
        <f t="shared" si="0"/>
        <v>0.93595045819638223</v>
      </c>
      <c r="E21" s="1">
        <v>60368</v>
      </c>
      <c r="F21" s="25">
        <v>56899.021832662002</v>
      </c>
      <c r="G21" s="22">
        <f t="shared" si="1"/>
        <v>1.0609672724698176</v>
      </c>
      <c r="H21" s="1">
        <v>66705</v>
      </c>
      <c r="I21" s="25">
        <v>70166.936533103813</v>
      </c>
      <c r="J21" s="22">
        <f t="shared" si="2"/>
        <v>0.95066142681787857</v>
      </c>
      <c r="K21" s="1">
        <v>79344</v>
      </c>
      <c r="L21" s="25">
        <v>85864.986506034184</v>
      </c>
      <c r="M21" s="22">
        <f t="shared" si="3"/>
        <v>0.92405534815316226</v>
      </c>
      <c r="N21" s="1">
        <v>105044</v>
      </c>
      <c r="O21" s="25">
        <v>116601.77919375083</v>
      </c>
      <c r="P21" s="22">
        <f t="shared" si="4"/>
        <v>0.90087819179374706</v>
      </c>
      <c r="Q21" s="1">
        <v>110664</v>
      </c>
      <c r="R21" s="25">
        <v>129877.27593444916</v>
      </c>
      <c r="S21" s="22">
        <f t="shared" si="5"/>
        <v>0.85206591533266862</v>
      </c>
      <c r="T21" s="5"/>
      <c r="U21" s="5"/>
    </row>
    <row r="22" spans="1:21" ht="13.4" customHeight="1" x14ac:dyDescent="0.25">
      <c r="A22" s="13" t="s">
        <v>15</v>
      </c>
      <c r="B22" s="1">
        <f>Ethnicity!B22</f>
        <v>48744</v>
      </c>
      <c r="C22" s="1">
        <v>51994.999999999993</v>
      </c>
      <c r="D22" s="22">
        <f t="shared" si="0"/>
        <v>0.93747475718819129</v>
      </c>
      <c r="E22" s="1">
        <v>8103</v>
      </c>
      <c r="F22" s="25">
        <v>7765.8978427125776</v>
      </c>
      <c r="G22" s="22">
        <f t="shared" si="1"/>
        <v>1.0434080082065147</v>
      </c>
      <c r="H22" s="1">
        <v>10010</v>
      </c>
      <c r="I22" s="25">
        <v>10520.801412874775</v>
      </c>
      <c r="J22" s="22">
        <f t="shared" si="2"/>
        <v>0.95144843127162504</v>
      </c>
      <c r="K22" s="1">
        <v>10136</v>
      </c>
      <c r="L22" s="25">
        <v>11025.538103440733</v>
      </c>
      <c r="M22" s="22">
        <f t="shared" si="3"/>
        <v>0.91932020958114191</v>
      </c>
      <c r="N22" s="1">
        <v>12738</v>
      </c>
      <c r="O22" s="25">
        <v>14531.603252449442</v>
      </c>
      <c r="P22" s="22">
        <f t="shared" si="4"/>
        <v>0.87657223905097237</v>
      </c>
      <c r="Q22" s="1">
        <v>7215</v>
      </c>
      <c r="R22" s="25">
        <v>8151.1593885224702</v>
      </c>
      <c r="S22" s="22">
        <f t="shared" si="5"/>
        <v>0.88515015546859965</v>
      </c>
      <c r="T22" s="5"/>
      <c r="U22" s="5"/>
    </row>
    <row r="23" spans="1:21" ht="13.4" customHeight="1" x14ac:dyDescent="0.25">
      <c r="A23" s="13" t="s">
        <v>44</v>
      </c>
      <c r="B23" s="1">
        <f>Ethnicity!B23</f>
        <v>626174</v>
      </c>
      <c r="C23" s="1">
        <v>634110.00000000012</v>
      </c>
      <c r="D23" s="22">
        <f t="shared" si="0"/>
        <v>0.98748482124552506</v>
      </c>
      <c r="E23" s="1">
        <v>156577</v>
      </c>
      <c r="F23" s="25">
        <v>152681.90342694038</v>
      </c>
      <c r="G23" s="22">
        <f t="shared" si="1"/>
        <v>1.0255111868900917</v>
      </c>
      <c r="H23" s="1">
        <v>167560</v>
      </c>
      <c r="I23" s="25">
        <v>164738.73064556005</v>
      </c>
      <c r="J23" s="22">
        <f t="shared" si="2"/>
        <v>1.0171257198801051</v>
      </c>
      <c r="K23" s="1">
        <v>132073</v>
      </c>
      <c r="L23" s="25">
        <v>139297.25954252519</v>
      </c>
      <c r="M23" s="22">
        <f t="shared" si="3"/>
        <v>0.94813782003859348</v>
      </c>
      <c r="N23" s="1">
        <v>109910</v>
      </c>
      <c r="O23" s="25">
        <v>114712.41646285178</v>
      </c>
      <c r="P23" s="22">
        <f t="shared" si="4"/>
        <v>0.958135164344594</v>
      </c>
      <c r="Q23" s="1">
        <v>55607</v>
      </c>
      <c r="R23" s="25">
        <v>62679.689922122561</v>
      </c>
      <c r="S23" s="22">
        <f t="shared" si="5"/>
        <v>0.88716137666108197</v>
      </c>
      <c r="T23" s="5"/>
      <c r="U23" s="5"/>
    </row>
    <row r="24" spans="1:21" ht="13.4" customHeight="1" x14ac:dyDescent="0.25">
      <c r="A24" s="13" t="s">
        <v>16</v>
      </c>
      <c r="B24" s="1">
        <f>Ethnicity!B24</f>
        <v>32346</v>
      </c>
      <c r="C24" s="1">
        <v>32775</v>
      </c>
      <c r="D24" s="22">
        <f t="shared" si="0"/>
        <v>0.98691075514874138</v>
      </c>
      <c r="E24" s="1">
        <v>2664</v>
      </c>
      <c r="F24" s="25">
        <v>2153.768577685742</v>
      </c>
      <c r="G24" s="22">
        <f t="shared" si="1"/>
        <v>1.2369016929676397</v>
      </c>
      <c r="H24" s="1">
        <v>2136</v>
      </c>
      <c r="I24" s="25">
        <v>2059.5207871183457</v>
      </c>
      <c r="J24" s="22">
        <f t="shared" si="2"/>
        <v>1.0371344699990444</v>
      </c>
      <c r="K24" s="1">
        <v>8239</v>
      </c>
      <c r="L24" s="25">
        <v>8834.5568984561523</v>
      </c>
      <c r="M24" s="22">
        <f t="shared" si="3"/>
        <v>0.93258780204808844</v>
      </c>
      <c r="N24" s="1">
        <v>10861</v>
      </c>
      <c r="O24" s="25">
        <v>11472.302223778235</v>
      </c>
      <c r="P24" s="22">
        <f t="shared" si="4"/>
        <v>0.94671494771893205</v>
      </c>
      <c r="Q24" s="1">
        <v>7910</v>
      </c>
      <c r="R24" s="25">
        <v>8254.8515129615243</v>
      </c>
      <c r="S24" s="22">
        <f t="shared" si="5"/>
        <v>0.95822438327085002</v>
      </c>
      <c r="T24" s="5"/>
      <c r="U24" s="5"/>
    </row>
    <row r="25" spans="1:21" ht="13.4" customHeight="1" x14ac:dyDescent="0.25">
      <c r="A25" s="13" t="s">
        <v>17</v>
      </c>
      <c r="B25" s="1">
        <f>Ethnicity!B25</f>
        <v>65976</v>
      </c>
      <c r="C25" s="1">
        <v>69990</v>
      </c>
      <c r="D25" s="22">
        <f t="shared" si="0"/>
        <v>0.9426489498499786</v>
      </c>
      <c r="E25" s="1">
        <v>4117</v>
      </c>
      <c r="F25" s="25">
        <v>3675.0119965460117</v>
      </c>
      <c r="G25" s="22">
        <f t="shared" si="1"/>
        <v>1.120268451876999</v>
      </c>
      <c r="H25" s="1">
        <v>6372</v>
      </c>
      <c r="I25" s="25">
        <v>6468.0469054556979</v>
      </c>
      <c r="J25" s="22">
        <f t="shared" si="2"/>
        <v>0.98515055520474293</v>
      </c>
      <c r="K25" s="1">
        <v>13275</v>
      </c>
      <c r="L25" s="25">
        <v>13621.788040505235</v>
      </c>
      <c r="M25" s="22">
        <f t="shared" si="3"/>
        <v>0.97454166520033647</v>
      </c>
      <c r="N25" s="1">
        <v>15230</v>
      </c>
      <c r="O25" s="25">
        <v>16965.908385750634</v>
      </c>
      <c r="P25" s="22">
        <f t="shared" si="4"/>
        <v>0.89768255572990174</v>
      </c>
      <c r="Q25" s="1">
        <v>26277</v>
      </c>
      <c r="R25" s="25">
        <v>29259.244671742432</v>
      </c>
      <c r="S25" s="22">
        <f t="shared" si="5"/>
        <v>0.89807513128927141</v>
      </c>
      <c r="T25" s="5"/>
      <c r="U25" s="5"/>
    </row>
    <row r="26" spans="1:21" ht="13.4" customHeight="1" x14ac:dyDescent="0.25">
      <c r="A26" s="19" t="s">
        <v>18</v>
      </c>
      <c r="B26" s="20">
        <f>Ethnicity!B26</f>
        <v>4943113</v>
      </c>
      <c r="C26" s="20">
        <f>SUM(C6:C25)</f>
        <v>5151947.5</v>
      </c>
      <c r="D26" s="21">
        <f t="shared" si="0"/>
        <v>0.95946494019979822</v>
      </c>
      <c r="E26" s="20">
        <f>SUM(E6:E25)</f>
        <v>1009981</v>
      </c>
      <c r="F26" s="20">
        <f>SUM(F6:F25)</f>
        <v>969383.14405671076</v>
      </c>
      <c r="G26" s="21">
        <f t="shared" si="1"/>
        <v>1.0418800927086413</v>
      </c>
      <c r="H26" s="20">
        <f>SUM(H6:H25)</f>
        <v>967084</v>
      </c>
      <c r="I26" s="20">
        <f>SUM(I6:I25)</f>
        <v>991263.74637391418</v>
      </c>
      <c r="J26" s="21">
        <f t="shared" si="2"/>
        <v>0.97560715151505872</v>
      </c>
      <c r="K26" s="20">
        <f>SUM(K6:K25)</f>
        <v>959678</v>
      </c>
      <c r="L26" s="20">
        <f>SUM(L6:L25)</f>
        <v>1014629.6735140756</v>
      </c>
      <c r="M26" s="21">
        <f t="shared" si="3"/>
        <v>0.94584065994861399</v>
      </c>
      <c r="N26" s="20">
        <f>SUM(N6:N25)</f>
        <v>967531</v>
      </c>
      <c r="O26" s="20">
        <f>SUM(O6:O25)</f>
        <v>1054723.8607726367</v>
      </c>
      <c r="P26" s="21">
        <f t="shared" si="4"/>
        <v>0.91733110056999778</v>
      </c>
      <c r="Q26" s="20">
        <f>SUM(Q6:Q25)</f>
        <v>977489</v>
      </c>
      <c r="R26" s="20">
        <f>SUM(R6:R25)</f>
        <v>1121947.0752826631</v>
      </c>
      <c r="S26" s="21">
        <f t="shared" si="5"/>
        <v>0.87124341382478454</v>
      </c>
      <c r="T26" s="5"/>
      <c r="U26" s="5"/>
    </row>
    <row r="28" spans="1:21" x14ac:dyDescent="0.25">
      <c r="A28" s="3" t="s">
        <v>34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1" x14ac:dyDescent="0.25">
      <c r="A29" s="3" t="s">
        <v>47</v>
      </c>
    </row>
    <row r="30" spans="1:21" x14ac:dyDescent="0.25">
      <c r="A30" s="26" t="s">
        <v>41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5">
      <c r="A33" s="26"/>
      <c r="B33" s="5"/>
      <c r="C33" s="5"/>
    </row>
    <row r="34" spans="1:3" x14ac:dyDescent="0.25">
      <c r="B34" s="5"/>
    </row>
  </sheetData>
  <pageMargins left="0.31496062992125984" right="0.31496062992125984" top="0.55118110236220474" bottom="0.35433070866141736" header="0.31496062992125984" footer="0.31496062992125984"/>
  <pageSetup paperSize="9" scale="64" orientation="landscape" r:id="rId1"/>
  <rowBreaks count="2" manualBreakCount="2">
    <brk id="27" max="16383" man="1"/>
    <brk id="53" max="16383" man="1"/>
  </rowBreaks>
  <ignoredErrors>
    <ignoredError sqref="A3:S3 A27:S27 G6:G25 J6:J25 M6:M25 P6:P25 S7:S25 D7:D25 B31:S31 B30:S30 C26:D26 G26 J26 M26 P26 S26 B1:S1 B2:S2 B5:S5 A4:P4 R4:S4 B29:P29 R29:S29 A35 B32:S32 S6 W6:XFD6 W7:XFD25 W26:XFD26 T37:XFD1048576 T36:XFD36 W27:XFD28 W29:XFD29 A34 D34:S34 D35:S35 D33:S33 D6 B28:S28 T3:XFD3 T31:XFD31 T30:XFD30 T1:XFD1 T2:XFD2 T5:XFD5 T4:XFD4 T32:XFD32 T34:XFD34 T35:XFD35 T33:XFD33 B36:S36 A37:S1048576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1001576-1159430328-767</_dlc_DocId>
    <_dlc_DocIdUrl xmlns="d3b74e82-c9ec-4ac4-aba2-12ff7e201463">
      <Url>https://hauoraaotearoa.sharepoint.com/sites/1001576/_layouts/15/DocIdRedir.aspx?ID=1001576-1159430328-767</Url>
      <Description>1001576-1159430328-767</Description>
    </_dlc_DocIdUrl>
  </documentManagement>
</p:properties>
</file>

<file path=customXml/itemProps1.xml><?xml version="1.0" encoding="utf-8"?>
<ds:datastoreItem xmlns:ds="http://schemas.openxmlformats.org/officeDocument/2006/customXml" ds:itemID="{9204AD57-E128-4FB9-81CE-B1147F39F298}"/>
</file>

<file path=customXml/itemProps2.xml><?xml version="1.0" encoding="utf-8"?>
<ds:datastoreItem xmlns:ds="http://schemas.openxmlformats.org/officeDocument/2006/customXml" ds:itemID="{729DDEA8-B955-4DA4-8DEB-EF490BB145E8}"/>
</file>

<file path=customXml/itemProps3.xml><?xml version="1.0" encoding="utf-8"?>
<ds:datastoreItem xmlns:ds="http://schemas.openxmlformats.org/officeDocument/2006/customXml" ds:itemID="{BEE2F412-C9E8-425B-B472-B3377B8E3A34}"/>
</file>

<file path=customXml/itemProps4.xml><?xml version="1.0" encoding="utf-8"?>
<ds:datastoreItem xmlns:ds="http://schemas.openxmlformats.org/officeDocument/2006/customXml" ds:itemID="{11C51ABF-F36D-44D9-8062-BD323DA6D8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Aish Vasudevan</cp:lastModifiedBy>
  <cp:lastPrinted>2023-04-12T02:01:49Z</cp:lastPrinted>
  <dcterms:created xsi:type="dcterms:W3CDTF">2015-08-23T23:06:45Z</dcterms:created>
  <dcterms:modified xsi:type="dcterms:W3CDTF">2023-10-10T22:16:35Z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8283b54d-8133-423f-a2a6-2a2aed0338f9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