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3Q3\"/>
    </mc:Choice>
  </mc:AlternateContent>
  <xr:revisionPtr revIDLastSave="0" documentId="8_{C1436E51-090B-4D6B-910C-D5062138424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externalReferences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8" l="1"/>
  <c r="B25" i="8"/>
  <c r="C24" i="8"/>
  <c r="B24" i="8"/>
  <c r="C23" i="8"/>
  <c r="B23" i="8"/>
  <c r="C22" i="8"/>
  <c r="B22" i="8"/>
  <c r="C21" i="8"/>
  <c r="B21" i="8"/>
  <c r="C20" i="8"/>
  <c r="B20" i="8"/>
  <c r="C19" i="8"/>
  <c r="B19" i="8"/>
  <c r="C18" i="8"/>
  <c r="B18" i="8"/>
  <c r="C17" i="8"/>
  <c r="B17" i="8"/>
  <c r="C16" i="8"/>
  <c r="B16" i="8"/>
  <c r="C15" i="8"/>
  <c r="B15" i="8"/>
  <c r="C14" i="8"/>
  <c r="B14" i="8"/>
  <c r="C13" i="8"/>
  <c r="B13" i="8"/>
  <c r="C12" i="8"/>
  <c r="B12" i="8"/>
  <c r="C11" i="8"/>
  <c r="B11" i="8"/>
  <c r="C10" i="8"/>
  <c r="B10" i="8"/>
  <c r="C9" i="8"/>
  <c r="B9" i="8"/>
  <c r="C8" i="8"/>
  <c r="B8" i="8"/>
  <c r="C7" i="8"/>
  <c r="B7" i="8"/>
  <c r="C6" i="8"/>
  <c r="B6" i="8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C25" i="6" l="1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E26" i="1"/>
  <c r="F26" i="1"/>
  <c r="H26" i="1"/>
  <c r="J26" i="1" s="1"/>
  <c r="I26" i="1"/>
  <c r="K26" i="1"/>
  <c r="L26" i="1"/>
  <c r="M26" i="1" s="1"/>
  <c r="R26" i="8"/>
  <c r="Q26" i="8"/>
  <c r="O26" i="8"/>
  <c r="N26" i="8"/>
  <c r="L26" i="8"/>
  <c r="K26" i="8"/>
  <c r="I26" i="8"/>
  <c r="H26" i="8"/>
  <c r="F26" i="8"/>
  <c r="E26" i="8"/>
  <c r="U26" i="7"/>
  <c r="T26" i="7"/>
  <c r="R26" i="7"/>
  <c r="Q26" i="7"/>
  <c r="O26" i="7"/>
  <c r="N26" i="7"/>
  <c r="L26" i="7"/>
  <c r="K26" i="7"/>
  <c r="I26" i="7"/>
  <c r="H26" i="7"/>
  <c r="F26" i="7"/>
  <c r="E26" i="7"/>
  <c r="I26" i="6"/>
  <c r="H26" i="6"/>
  <c r="F26" i="6"/>
  <c r="E26" i="6"/>
  <c r="C26" i="1" l="1"/>
  <c r="B26" i="1"/>
  <c r="D26" i="1" s="1"/>
  <c r="G26" i="1"/>
  <c r="B26" i="7"/>
  <c r="C26" i="6"/>
  <c r="B26" i="6"/>
  <c r="C26" i="7"/>
  <c r="B26" i="8" l="1"/>
  <c r="C26" i="8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7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<sst xmlns="http://schemas.openxmlformats.org/spreadsheetml/2006/main" count="182" uniqueCount="50">
  <si>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</si>
  <si>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</si>
  <si>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</si>
  <si>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</si>
  <si>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</si>
  <si>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</si>
  <si>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</si>
  <si>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</si>
  <si>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</si>
  <si>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</si>
  <si>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</si>
  <si>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</si>
  <si>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</si>
  <si>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</si>
  <si>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</si>
  <si>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</si>
  <si>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</si>
  <si>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</si>
  <si>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</si>
  <si>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</si>
  <si>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</si>
  <si>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</si>
  <si>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</si>
  <si>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</si>
  <si>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</si>
  <si>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</si>
  <si>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</si>
  <si>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</si>
  <si>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</si>
  <si>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</si>
  <si>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</si>
  <si>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</si>
  <si>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</si>
  <si>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</si>
  <si>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</si>
  <si>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</si>
  <si>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</si>
  <si>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</si>
  <si>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</si>
  <si>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</si>
  <si>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</si>
  <si>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</si>
  <si>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</si>
  <si>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</si>
  <si>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</si>
  <si>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</si>
  <si>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</si>
  <si>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 xml:space="preserve">           Population is based on the December 2022 update of the projections provided by Stats NZ.</t>
  </si>
  <si>
    <t>This report shows the number and estimated percentage of the New Zealand population (based on Stats NZ population projections) who are enrolled in a PHO by prioritised ethnicity.</t>
  </si>
  <si>
    <t>Access to Primary Care by Prioritised Ethnicity (July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</si>
</sst>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duction/SAM/12%20Primary%20Care/02%20Regular%20Analyses/01%20Web%20Pivot%20Table%20and%20Tier%201%20Stats/Tier%201%20Statistics/2023Q2/2023Q2%20Primary%20Care%20Tier%201%20Statistic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thnicity"/>
      <sheetName val="Gender"/>
      <sheetName val="Age"/>
      <sheetName val="Deprivation"/>
    </sheetNames>
    <sheetDataSet>
      <sheetData sheetId="0">
        <row r="6">
          <cell r="B6">
            <v>464845</v>
          </cell>
        </row>
        <row r="7">
          <cell r="B7">
            <v>256784</v>
          </cell>
        </row>
        <row r="8">
          <cell r="B8">
            <v>575207</v>
          </cell>
        </row>
        <row r="9">
          <cell r="B9">
            <v>302859</v>
          </cell>
        </row>
        <row r="10">
          <cell r="B10">
            <v>575457</v>
          </cell>
        </row>
        <row r="11">
          <cell r="B11">
            <v>168391</v>
          </cell>
        </row>
        <row r="12">
          <cell r="B12">
            <v>150969</v>
          </cell>
        </row>
        <row r="13">
          <cell r="B13">
            <v>109613</v>
          </cell>
        </row>
        <row r="14">
          <cell r="B14">
            <v>175748</v>
          </cell>
        </row>
        <row r="15">
          <cell r="B15">
            <v>155443</v>
          </cell>
        </row>
        <row r="16">
          <cell r="B16">
            <v>190435</v>
          </cell>
        </row>
        <row r="17">
          <cell r="B17">
            <v>60446</v>
          </cell>
        </row>
        <row r="18">
          <cell r="B18">
            <v>332899</v>
          </cell>
        </row>
        <row r="19">
          <cell r="B19">
            <v>48872</v>
          </cell>
        </row>
        <row r="20">
          <cell r="B20">
            <v>120342</v>
          </cell>
        </row>
        <row r="21">
          <cell r="B21">
            <v>423773</v>
          </cell>
        </row>
        <row r="22">
          <cell r="B22">
            <v>48362</v>
          </cell>
        </row>
        <row r="23">
          <cell r="B23">
            <v>613989</v>
          </cell>
        </row>
        <row r="24">
          <cell r="B24">
            <v>31935</v>
          </cell>
        </row>
        <row r="25">
          <cell r="B25">
            <v>65388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defaultColWidth="9.140625" defaultRowHeight="12" x14ac:dyDescent="0.2"/>
  <cols>
    <col min="1" max="1" width="27.570312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48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35" customHeight="1" x14ac:dyDescent="0.2">
      <c r="B4" s="14" t="s">
        <v>0</v>
      </c>
      <c r="C4" s="15"/>
      <c r="D4" s="15"/>
      <c r="E4" s="14" t="s">
        <v>45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45" customHeight="1" x14ac:dyDescent="0.2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35" customHeight="1" x14ac:dyDescent="0.2">
      <c r="A6" s="13" t="s">
        <v>3</v>
      </c>
      <c r="B6" s="1">
        <f>E6+H6+K6</f>
        <v>469375</v>
      </c>
      <c r="C6" s="1">
        <f t="shared" ref="C6:C25" si="0">F6+I6+L6</f>
        <v>472629.99999999988</v>
      </c>
      <c r="D6" s="22">
        <f>IF(B6=0,"",B6/C6)</f>
        <v>0.99311300594545437</v>
      </c>
      <c r="E6" s="1">
        <v>35082</v>
      </c>
      <c r="F6" s="1">
        <v>40019.999999999985</v>
      </c>
      <c r="G6" s="22">
        <f>IF(E6=0,"",E6/F6)</f>
        <v>0.87661169415292384</v>
      </c>
      <c r="H6" s="1">
        <v>55043</v>
      </c>
      <c r="I6" s="1">
        <v>54489.999999999985</v>
      </c>
      <c r="J6" s="22">
        <f>IF(H6=0,"",H6/I6)</f>
        <v>1.0101486511286477</v>
      </c>
      <c r="K6" s="1">
        <v>379250</v>
      </c>
      <c r="L6" s="1">
        <v>378119.99999999994</v>
      </c>
      <c r="M6" s="22">
        <f>IF(K6=0,"",K6/L6)</f>
        <v>1.0029884692690152</v>
      </c>
      <c r="N6" s="5"/>
    </row>
    <row r="7" spans="1:14" ht="13.35" customHeight="1" x14ac:dyDescent="0.2">
      <c r="A7" s="13" t="s">
        <v>4</v>
      </c>
      <c r="B7" s="1">
        <f t="shared" ref="B7:B25" si="1">E7+H7+K7</f>
        <v>258089</v>
      </c>
      <c r="C7" s="1">
        <f t="shared" si="0"/>
        <v>278480.00000000006</v>
      </c>
      <c r="D7" s="22">
        <f t="shared" ref="D7:D26" si="2">IF(B7=0,"",B7/C7)</f>
        <v>0.92677750646365964</v>
      </c>
      <c r="E7" s="1">
        <v>62255</v>
      </c>
      <c r="F7" s="1">
        <v>73620</v>
      </c>
      <c r="G7" s="22">
        <f t="shared" ref="G7:G26" si="3">IF(E7=0,"",E7/F7)</f>
        <v>0.84562618853572402</v>
      </c>
      <c r="H7" s="1">
        <v>4868</v>
      </c>
      <c r="I7" s="1">
        <v>6470.0000000000009</v>
      </c>
      <c r="J7" s="22">
        <f t="shared" ref="J7:J26" si="4">IF(H7=0,"",H7/I7)</f>
        <v>0.75239567233384841</v>
      </c>
      <c r="K7" s="1">
        <v>190966</v>
      </c>
      <c r="L7" s="1">
        <v>198390.00000000006</v>
      </c>
      <c r="M7" s="22">
        <f t="shared" ref="M7:M26" si="5">IF(K7=0,"",K7/L7)</f>
        <v>0.96257875901003043</v>
      </c>
      <c r="N7" s="5"/>
    </row>
    <row r="8" spans="1:14" ht="13.35" customHeight="1" x14ac:dyDescent="0.2">
      <c r="A8" s="13" t="s">
        <v>5</v>
      </c>
      <c r="B8" s="1">
        <f t="shared" si="1"/>
        <v>579747</v>
      </c>
      <c r="C8" s="1">
        <f t="shared" si="0"/>
        <v>596209.99999999988</v>
      </c>
      <c r="D8" s="22">
        <f t="shared" si="2"/>
        <v>0.97238724610456062</v>
      </c>
      <c r="E8" s="1">
        <v>53341</v>
      </c>
      <c r="F8" s="1">
        <v>62029.999999999985</v>
      </c>
      <c r="G8" s="22">
        <f t="shared" si="3"/>
        <v>0.85992261808802217</v>
      </c>
      <c r="H8" s="1">
        <v>17278</v>
      </c>
      <c r="I8" s="1">
        <v>19490</v>
      </c>
      <c r="J8" s="22">
        <f t="shared" si="4"/>
        <v>0.88650590046177524</v>
      </c>
      <c r="K8" s="1">
        <v>509128</v>
      </c>
      <c r="L8" s="1">
        <v>514689.99999999994</v>
      </c>
      <c r="M8" s="22">
        <f t="shared" si="5"/>
        <v>0.98919349511356358</v>
      </c>
      <c r="N8" s="5"/>
    </row>
    <row r="9" spans="1:14" ht="13.35" customHeight="1" x14ac:dyDescent="0.2">
      <c r="A9" s="13" t="s">
        <v>38</v>
      </c>
      <c r="B9" s="1">
        <f t="shared" si="1"/>
        <v>304379</v>
      </c>
      <c r="C9" s="1">
        <f>F9+I9+L9</f>
        <v>322030</v>
      </c>
      <c r="D9" s="22">
        <f t="shared" si="2"/>
        <v>0.94518833649038914</v>
      </c>
      <c r="E9" s="1">
        <v>34071</v>
      </c>
      <c r="F9" s="1">
        <v>40580</v>
      </c>
      <c r="G9" s="22">
        <f t="shared" si="3"/>
        <v>0.83960078856579601</v>
      </c>
      <c r="H9" s="1">
        <v>22542</v>
      </c>
      <c r="I9" s="1">
        <v>23890.000000000004</v>
      </c>
      <c r="J9" s="22">
        <f t="shared" si="4"/>
        <v>0.94357471745500199</v>
      </c>
      <c r="K9" s="1">
        <v>247766</v>
      </c>
      <c r="L9" s="1">
        <v>257560</v>
      </c>
      <c r="M9" s="22">
        <f t="shared" si="5"/>
        <v>0.96197390899207946</v>
      </c>
      <c r="N9" s="5"/>
    </row>
    <row r="10" spans="1:14" ht="13.35" customHeight="1" x14ac:dyDescent="0.2">
      <c r="A10" s="13" t="s">
        <v>6</v>
      </c>
      <c r="B10" s="1">
        <f t="shared" si="1"/>
        <v>583441</v>
      </c>
      <c r="C10" s="1">
        <f t="shared" si="0"/>
        <v>609410</v>
      </c>
      <c r="D10" s="22">
        <f t="shared" si="2"/>
        <v>0.9573866526640521</v>
      </c>
      <c r="E10" s="1">
        <v>81271</v>
      </c>
      <c r="F10" s="1">
        <v>101729.99999999999</v>
      </c>
      <c r="G10" s="22">
        <f t="shared" si="3"/>
        <v>0.79888921655362244</v>
      </c>
      <c r="H10" s="1">
        <v>144960</v>
      </c>
      <c r="I10" s="1">
        <v>142180</v>
      </c>
      <c r="J10" s="22">
        <f t="shared" si="4"/>
        <v>1.0195526797017864</v>
      </c>
      <c r="K10" s="1">
        <v>357210</v>
      </c>
      <c r="L10" s="1">
        <v>365500</v>
      </c>
      <c r="M10" s="22">
        <f t="shared" si="5"/>
        <v>0.97731874145006836</v>
      </c>
      <c r="N10" s="5"/>
    </row>
    <row r="11" spans="1:14" ht="13.35" customHeight="1" x14ac:dyDescent="0.2">
      <c r="A11" s="13" t="s">
        <v>42</v>
      </c>
      <c r="B11" s="1">
        <f t="shared" si="1"/>
        <v>168979</v>
      </c>
      <c r="C11" s="1">
        <f t="shared" si="0"/>
        <v>183130</v>
      </c>
      <c r="D11" s="22">
        <f t="shared" si="2"/>
        <v>0.92272702451810185</v>
      </c>
      <c r="E11" s="1">
        <v>44054</v>
      </c>
      <c r="F11" s="1">
        <v>52839.999999999993</v>
      </c>
      <c r="G11" s="22">
        <f t="shared" si="3"/>
        <v>0.83372445117335359</v>
      </c>
      <c r="H11" s="1">
        <v>6266</v>
      </c>
      <c r="I11" s="1">
        <v>8830</v>
      </c>
      <c r="J11" s="22">
        <f t="shared" si="4"/>
        <v>0.70962627406568513</v>
      </c>
      <c r="K11" s="1">
        <v>118659</v>
      </c>
      <c r="L11" s="1">
        <v>121460</v>
      </c>
      <c r="M11" s="22">
        <f t="shared" si="5"/>
        <v>0.97693890992919474</v>
      </c>
      <c r="N11" s="5"/>
    </row>
    <row r="12" spans="1:14" ht="13.35" customHeight="1" x14ac:dyDescent="0.2">
      <c r="A12" s="13" t="s">
        <v>7</v>
      </c>
      <c r="B12" s="1">
        <f t="shared" si="1"/>
        <v>151936</v>
      </c>
      <c r="C12" s="1">
        <f t="shared" si="0"/>
        <v>161460.00000000003</v>
      </c>
      <c r="D12" s="22">
        <f t="shared" si="2"/>
        <v>0.9410132540567322</v>
      </c>
      <c r="E12" s="1">
        <v>25280</v>
      </c>
      <c r="F12" s="1">
        <v>30739.999999999996</v>
      </c>
      <c r="G12" s="22">
        <f t="shared" si="3"/>
        <v>0.82238126219908925</v>
      </c>
      <c r="H12" s="1">
        <v>12098</v>
      </c>
      <c r="I12" s="1">
        <v>13580</v>
      </c>
      <c r="J12" s="22">
        <f t="shared" si="4"/>
        <v>0.8908689248895435</v>
      </c>
      <c r="K12" s="1">
        <v>114558</v>
      </c>
      <c r="L12" s="1">
        <v>117140.00000000003</v>
      </c>
      <c r="M12" s="22">
        <f t="shared" si="5"/>
        <v>0.97795799897558455</v>
      </c>
      <c r="N12" s="5"/>
    </row>
    <row r="13" spans="1:14" ht="13.35" customHeight="1" x14ac:dyDescent="0.2">
      <c r="A13" s="13" t="s">
        <v>8</v>
      </c>
      <c r="B13" s="1">
        <f t="shared" si="1"/>
        <v>109985</v>
      </c>
      <c r="C13" s="1">
        <f t="shared" si="0"/>
        <v>118680.00000000001</v>
      </c>
      <c r="D13" s="22">
        <f t="shared" si="2"/>
        <v>0.92673576002696312</v>
      </c>
      <c r="E13" s="1">
        <v>39652</v>
      </c>
      <c r="F13" s="1">
        <v>46200</v>
      </c>
      <c r="G13" s="22">
        <f t="shared" si="3"/>
        <v>0.85826839826839829</v>
      </c>
      <c r="H13" s="1">
        <v>2870</v>
      </c>
      <c r="I13" s="1">
        <v>3300</v>
      </c>
      <c r="J13" s="22">
        <f t="shared" si="4"/>
        <v>0.86969696969696975</v>
      </c>
      <c r="K13" s="1">
        <v>67463</v>
      </c>
      <c r="L13" s="1">
        <v>69180.000000000015</v>
      </c>
      <c r="M13" s="22">
        <f t="shared" si="5"/>
        <v>0.97518068806013281</v>
      </c>
      <c r="N13" s="5"/>
    </row>
    <row r="14" spans="1:14" ht="13.35" customHeight="1" x14ac:dyDescent="0.2">
      <c r="A14" s="13" t="s">
        <v>39</v>
      </c>
      <c r="B14" s="1">
        <f t="shared" si="1"/>
        <v>176524</v>
      </c>
      <c r="C14" s="1">
        <f t="shared" si="0"/>
        <v>191149.99999999997</v>
      </c>
      <c r="D14" s="22">
        <f t="shared" si="2"/>
        <v>0.92348417473188604</v>
      </c>
      <c r="E14" s="1">
        <v>33746</v>
      </c>
      <c r="F14" s="1">
        <v>42409.999999999993</v>
      </c>
      <c r="G14" s="22">
        <f t="shared" si="3"/>
        <v>0.79570855930205153</v>
      </c>
      <c r="H14" s="1">
        <v>5728</v>
      </c>
      <c r="I14" s="1">
        <v>7189.9999999999991</v>
      </c>
      <c r="J14" s="22">
        <f t="shared" si="4"/>
        <v>0.79666203059805296</v>
      </c>
      <c r="K14" s="1">
        <v>137050</v>
      </c>
      <c r="L14" s="1">
        <v>141549.99999999997</v>
      </c>
      <c r="M14" s="22">
        <f t="shared" si="5"/>
        <v>0.96820911338749582</v>
      </c>
      <c r="N14" s="5"/>
    </row>
    <row r="15" spans="1:14" ht="13.35" customHeight="1" x14ac:dyDescent="0.2">
      <c r="A15" s="13" t="s">
        <v>9</v>
      </c>
      <c r="B15" s="1">
        <f t="shared" si="1"/>
        <v>156106</v>
      </c>
      <c r="C15" s="1">
        <f t="shared" si="0"/>
        <v>165909.99999999997</v>
      </c>
      <c r="D15" s="22">
        <f t="shared" si="2"/>
        <v>0.94090772105358345</v>
      </c>
      <c r="E15" s="1">
        <v>15895</v>
      </c>
      <c r="F15" s="1">
        <v>19290.000000000007</v>
      </c>
      <c r="G15" s="22">
        <f t="shared" si="3"/>
        <v>0.82400207361327082</v>
      </c>
      <c r="H15" s="1">
        <v>2833</v>
      </c>
      <c r="I15" s="1">
        <v>3729.9999999999995</v>
      </c>
      <c r="J15" s="22">
        <f t="shared" si="4"/>
        <v>0.75951742627345853</v>
      </c>
      <c r="K15" s="1">
        <v>137378</v>
      </c>
      <c r="L15" s="1">
        <v>142889.99999999997</v>
      </c>
      <c r="M15" s="22">
        <f t="shared" si="5"/>
        <v>0.9614248722793759</v>
      </c>
      <c r="N15" s="5"/>
    </row>
    <row r="16" spans="1:14" ht="13.35" customHeight="1" x14ac:dyDescent="0.2">
      <c r="A16" s="13" t="s">
        <v>10</v>
      </c>
      <c r="B16" s="1">
        <f t="shared" si="1"/>
        <v>191294</v>
      </c>
      <c r="C16" s="1">
        <f t="shared" si="0"/>
        <v>204170</v>
      </c>
      <c r="D16" s="22">
        <f t="shared" si="2"/>
        <v>0.93693490718518879</v>
      </c>
      <c r="E16" s="1">
        <v>66283</v>
      </c>
      <c r="F16" s="1">
        <v>74619.999999999985</v>
      </c>
      <c r="G16" s="22">
        <f t="shared" si="3"/>
        <v>0.88827392120075066</v>
      </c>
      <c r="H16" s="1">
        <v>4027</v>
      </c>
      <c r="I16" s="1">
        <v>6099.9999999999991</v>
      </c>
      <c r="J16" s="22">
        <f t="shared" si="4"/>
        <v>0.66016393442622956</v>
      </c>
      <c r="K16" s="1">
        <v>120984</v>
      </c>
      <c r="L16" s="1">
        <v>123450.00000000003</v>
      </c>
      <c r="M16" s="22">
        <f t="shared" si="5"/>
        <v>0.98002430133657326</v>
      </c>
      <c r="N16" s="5"/>
    </row>
    <row r="17" spans="1:17" ht="13.35" customHeight="1" x14ac:dyDescent="0.2">
      <c r="A17" s="13" t="s">
        <v>11</v>
      </c>
      <c r="B17" s="1">
        <f t="shared" si="1"/>
        <v>60876</v>
      </c>
      <c r="C17" s="1">
        <f t="shared" si="0"/>
        <v>62510</v>
      </c>
      <c r="D17" s="22">
        <f t="shared" si="2"/>
        <v>0.97386018237082062</v>
      </c>
      <c r="E17" s="1">
        <v>5044</v>
      </c>
      <c r="F17" s="1">
        <v>6210.0000000000009</v>
      </c>
      <c r="G17" s="22">
        <f t="shared" si="3"/>
        <v>0.8122383252818034</v>
      </c>
      <c r="H17" s="1">
        <v>1517</v>
      </c>
      <c r="I17" s="1">
        <v>1249.9999999999998</v>
      </c>
      <c r="J17" s="22">
        <f t="shared" si="4"/>
        <v>1.2136000000000002</v>
      </c>
      <c r="K17" s="1">
        <v>54315</v>
      </c>
      <c r="L17" s="1">
        <v>55050</v>
      </c>
      <c r="M17" s="22">
        <f t="shared" si="5"/>
        <v>0.98664850136239779</v>
      </c>
      <c r="N17" s="5"/>
    </row>
    <row r="18" spans="1:17" ht="13.35" customHeight="1" x14ac:dyDescent="0.2">
      <c r="A18" s="13" t="s">
        <v>12</v>
      </c>
      <c r="B18" s="1">
        <f t="shared" si="1"/>
        <v>335066</v>
      </c>
      <c r="C18" s="1">
        <f t="shared" si="0"/>
        <v>352969.99999999994</v>
      </c>
      <c r="D18" s="22">
        <f t="shared" si="2"/>
        <v>0.94927614244836689</v>
      </c>
      <c r="E18" s="1">
        <v>33379</v>
      </c>
      <c r="F18" s="1">
        <v>41160.000000000007</v>
      </c>
      <c r="G18" s="22">
        <f t="shared" si="3"/>
        <v>0.8109572400388726</v>
      </c>
      <c r="H18" s="1">
        <v>8575</v>
      </c>
      <c r="I18" s="1">
        <v>9220</v>
      </c>
      <c r="J18" s="22">
        <f t="shared" si="4"/>
        <v>0.93004338394793928</v>
      </c>
      <c r="K18" s="1">
        <v>293112</v>
      </c>
      <c r="L18" s="1">
        <v>302589.99999999994</v>
      </c>
      <c r="M18" s="22">
        <f t="shared" si="5"/>
        <v>0.96867708780858608</v>
      </c>
      <c r="N18" s="5"/>
    </row>
    <row r="19" spans="1:17" ht="13.35" customHeight="1" x14ac:dyDescent="0.2">
      <c r="A19" s="13" t="s">
        <v>43</v>
      </c>
      <c r="B19" s="1">
        <f t="shared" si="1"/>
        <v>48980</v>
      </c>
      <c r="C19" s="1">
        <f t="shared" si="0"/>
        <v>52005</v>
      </c>
      <c r="D19" s="22">
        <f t="shared" si="2"/>
        <v>0.9418325161042207</v>
      </c>
      <c r="E19" s="1">
        <v>24640</v>
      </c>
      <c r="F19" s="1">
        <v>29540.000000000004</v>
      </c>
      <c r="G19" s="22">
        <f t="shared" si="3"/>
        <v>0.83412322274881512</v>
      </c>
      <c r="H19" s="1">
        <v>1160</v>
      </c>
      <c r="I19" s="1">
        <v>1535</v>
      </c>
      <c r="J19" s="22">
        <f t="shared" si="4"/>
        <v>0.75570032573289903</v>
      </c>
      <c r="K19" s="1">
        <v>23180</v>
      </c>
      <c r="L19" s="1">
        <v>20930</v>
      </c>
      <c r="M19" s="22">
        <f t="shared" si="5"/>
        <v>1.1075011944577162</v>
      </c>
      <c r="N19" s="5"/>
    </row>
    <row r="20" spans="1:17" ht="13.35" customHeight="1" x14ac:dyDescent="0.2">
      <c r="A20" s="13" t="s">
        <v>13</v>
      </c>
      <c r="B20" s="1">
        <f t="shared" si="1"/>
        <v>121154</v>
      </c>
      <c r="C20" s="1">
        <f t="shared" si="0"/>
        <v>128040</v>
      </c>
      <c r="D20" s="22">
        <f t="shared" si="2"/>
        <v>0.94621993127147763</v>
      </c>
      <c r="E20" s="1">
        <v>21882</v>
      </c>
      <c r="F20" s="1">
        <v>27649.999999999996</v>
      </c>
      <c r="G20" s="22">
        <f t="shared" si="3"/>
        <v>0.79139240506329123</v>
      </c>
      <c r="H20" s="1">
        <v>1670</v>
      </c>
      <c r="I20" s="1">
        <v>2130</v>
      </c>
      <c r="J20" s="22">
        <f t="shared" si="4"/>
        <v>0.784037558685446</v>
      </c>
      <c r="K20" s="1">
        <v>97602</v>
      </c>
      <c r="L20" s="1">
        <v>98260</v>
      </c>
      <c r="M20" s="22">
        <f t="shared" si="5"/>
        <v>0.99330348056177487</v>
      </c>
      <c r="N20" s="5"/>
    </row>
    <row r="21" spans="1:17" ht="13.35" customHeight="1" x14ac:dyDescent="0.2">
      <c r="A21" s="13" t="s">
        <v>14</v>
      </c>
      <c r="B21" s="1">
        <f t="shared" si="1"/>
        <v>427402</v>
      </c>
      <c r="C21" s="1">
        <f t="shared" si="0"/>
        <v>458170</v>
      </c>
      <c r="D21" s="22">
        <f t="shared" si="2"/>
        <v>0.93284588689787629</v>
      </c>
      <c r="E21" s="1">
        <v>93520</v>
      </c>
      <c r="F21" s="1">
        <v>114050</v>
      </c>
      <c r="G21" s="22">
        <f t="shared" si="3"/>
        <v>0.81999123191582635</v>
      </c>
      <c r="H21" s="1">
        <v>13917</v>
      </c>
      <c r="I21" s="1">
        <v>17089.999999999996</v>
      </c>
      <c r="J21" s="22">
        <f t="shared" si="4"/>
        <v>0.81433586892919851</v>
      </c>
      <c r="K21" s="1">
        <v>319965</v>
      </c>
      <c r="L21" s="1">
        <v>327030</v>
      </c>
      <c r="M21" s="22">
        <f t="shared" si="5"/>
        <v>0.97839647738739566</v>
      </c>
      <c r="N21" s="5"/>
    </row>
    <row r="22" spans="1:17" ht="13.35" customHeight="1" x14ac:dyDescent="0.2">
      <c r="A22" s="13" t="s">
        <v>15</v>
      </c>
      <c r="B22" s="1">
        <f t="shared" si="1"/>
        <v>48537</v>
      </c>
      <c r="C22" s="1">
        <f t="shared" si="0"/>
        <v>51874.999999999993</v>
      </c>
      <c r="D22" s="22">
        <f t="shared" si="2"/>
        <v>0.93565301204819296</v>
      </c>
      <c r="E22" s="1">
        <v>8707</v>
      </c>
      <c r="F22" s="1">
        <v>9850.0000000000018</v>
      </c>
      <c r="G22" s="22">
        <f t="shared" si="3"/>
        <v>0.88395939086294395</v>
      </c>
      <c r="H22" s="1">
        <v>1071</v>
      </c>
      <c r="I22" s="1">
        <v>1214.9999999999998</v>
      </c>
      <c r="J22" s="22">
        <f t="shared" si="4"/>
        <v>0.88148148148148164</v>
      </c>
      <c r="K22" s="1">
        <v>38759</v>
      </c>
      <c r="L22" s="1">
        <v>40809.999999999993</v>
      </c>
      <c r="M22" s="22">
        <f t="shared" si="5"/>
        <v>0.94974271012006883</v>
      </c>
      <c r="N22" s="5"/>
    </row>
    <row r="23" spans="1:17" ht="13.35" customHeight="1" x14ac:dyDescent="0.2">
      <c r="A23" s="13" t="s">
        <v>44</v>
      </c>
      <c r="B23" s="1">
        <f t="shared" si="1"/>
        <v>619912</v>
      </c>
      <c r="C23" s="1">
        <f t="shared" si="0"/>
        <v>633290</v>
      </c>
      <c r="D23" s="22">
        <f t="shared" si="2"/>
        <v>0.97887539673767154</v>
      </c>
      <c r="E23" s="1">
        <v>54496</v>
      </c>
      <c r="F23" s="1">
        <v>68810</v>
      </c>
      <c r="G23" s="22">
        <f t="shared" si="3"/>
        <v>0.79197791018747277</v>
      </c>
      <c r="H23" s="1">
        <v>45814</v>
      </c>
      <c r="I23" s="1">
        <v>49630.000000000022</v>
      </c>
      <c r="J23" s="22">
        <f t="shared" si="4"/>
        <v>0.92311102155954017</v>
      </c>
      <c r="K23" s="1">
        <v>519602</v>
      </c>
      <c r="L23" s="1">
        <v>514849.99999999994</v>
      </c>
      <c r="M23" s="22">
        <f t="shared" si="5"/>
        <v>1.0092298727784792</v>
      </c>
      <c r="N23" s="5"/>
    </row>
    <row r="24" spans="1:17" ht="13.35" customHeight="1" x14ac:dyDescent="0.2">
      <c r="A24" s="13" t="s">
        <v>16</v>
      </c>
      <c r="B24" s="1">
        <f t="shared" si="1"/>
        <v>32110</v>
      </c>
      <c r="C24" s="1">
        <f t="shared" si="0"/>
        <v>32760.000000000007</v>
      </c>
      <c r="D24" s="22">
        <f t="shared" si="2"/>
        <v>0.9801587301587299</v>
      </c>
      <c r="E24" s="1">
        <v>3788</v>
      </c>
      <c r="F24" s="1">
        <v>4200</v>
      </c>
      <c r="G24" s="22">
        <f t="shared" si="3"/>
        <v>0.90190476190476188</v>
      </c>
      <c r="H24" s="1">
        <v>377</v>
      </c>
      <c r="I24" s="1">
        <v>390</v>
      </c>
      <c r="J24" s="22">
        <f t="shared" si="4"/>
        <v>0.96666666666666667</v>
      </c>
      <c r="K24" s="1">
        <v>27945</v>
      </c>
      <c r="L24" s="1">
        <v>28170.000000000007</v>
      </c>
      <c r="M24" s="22">
        <f t="shared" si="5"/>
        <v>0.99201277955271538</v>
      </c>
      <c r="N24" s="5"/>
    </row>
    <row r="25" spans="1:17" ht="13.35" customHeight="1" x14ac:dyDescent="0.2">
      <c r="A25" s="13" t="s">
        <v>17</v>
      </c>
      <c r="B25" s="1">
        <f t="shared" si="1"/>
        <v>65659</v>
      </c>
      <c r="C25" s="1">
        <f t="shared" si="0"/>
        <v>69879.999999999971</v>
      </c>
      <c r="D25" s="22">
        <f t="shared" si="2"/>
        <v>0.93959645105895861</v>
      </c>
      <c r="E25" s="1">
        <v>17452</v>
      </c>
      <c r="F25" s="1">
        <v>20529.999999999993</v>
      </c>
      <c r="G25" s="22">
        <f t="shared" si="3"/>
        <v>0.85007306380906023</v>
      </c>
      <c r="H25" s="1">
        <v>1751</v>
      </c>
      <c r="I25" s="1">
        <v>2410.0000000000005</v>
      </c>
      <c r="J25" s="22">
        <f t="shared" si="4"/>
        <v>0.72655601659751023</v>
      </c>
      <c r="K25" s="1">
        <v>46456</v>
      </c>
      <c r="L25" s="1">
        <v>46939.999999999978</v>
      </c>
      <c r="M25" s="22">
        <f t="shared" si="5"/>
        <v>0.98968896463570566</v>
      </c>
      <c r="N25" s="5"/>
    </row>
    <row r="26" spans="1:17" ht="13.35" customHeight="1" x14ac:dyDescent="0.2">
      <c r="A26" s="19" t="s">
        <v>18</v>
      </c>
      <c r="B26" s="20">
        <f>E26+H26+K26</f>
        <v>4909551</v>
      </c>
      <c r="C26" s="20">
        <f t="shared" ref="C26" si="6">F26+I26+L26</f>
        <v>5144760</v>
      </c>
      <c r="D26" s="21">
        <f t="shared" si="2"/>
        <v>0.9542818323886828</v>
      </c>
      <c r="E26" s="20">
        <f>SUM(E6:E25)</f>
        <v>753838</v>
      </c>
      <c r="F26" s="20">
        <f>SUM(F6:F25)</f>
        <v>906079.99999999988</v>
      </c>
      <c r="G26" s="21">
        <f t="shared" si="3"/>
        <v>0.83197730884690102</v>
      </c>
      <c r="H26" s="20">
        <f>SUM(H6:H25)</f>
        <v>354365</v>
      </c>
      <c r="I26" s="20">
        <f>SUM(I6:I25)</f>
        <v>374120</v>
      </c>
      <c r="J26" s="21">
        <f t="shared" si="4"/>
        <v>0.94719608681706402</v>
      </c>
      <c r="K26" s="20">
        <f>SUM(K6:K25)</f>
        <v>3801348</v>
      </c>
      <c r="L26" s="20">
        <f>SUM(L6:L25)</f>
        <v>3864560</v>
      </c>
      <c r="M26" s="21">
        <f t="shared" si="5"/>
        <v>0.98364315730639451</v>
      </c>
      <c r="N26" s="5"/>
    </row>
    <row r="28" spans="1:17" x14ac:dyDescent="0.2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47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/>
    </sheetView>
  </sheetViews>
  <sheetFormatPr defaultColWidth="9.140625" defaultRowHeight="12" x14ac:dyDescent="0.2"/>
  <cols>
    <col min="1" max="1" width="27.570312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Prioritised Gender (July 2023)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35" customHeight="1" x14ac:dyDescent="0.2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45" customHeight="1" x14ac:dyDescent="0.2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35" customHeight="1" x14ac:dyDescent="0.2">
      <c r="A6" s="13" t="s">
        <v>3</v>
      </c>
      <c r="B6" s="1">
        <f>E6+H6</f>
        <v>469375</v>
      </c>
      <c r="C6" s="1">
        <f t="shared" ref="C6:C25" si="0">F6+I6</f>
        <v>472630</v>
      </c>
      <c r="D6" s="22">
        <f>IF(B6=0,"",B6/C6)</f>
        <v>0.99311300594545415</v>
      </c>
      <c r="E6" s="25">
        <v>241262</v>
      </c>
      <c r="F6" s="25">
        <v>237510.00000000003</v>
      </c>
      <c r="G6" s="22">
        <f>IF(E6=0,"",E6/F6)</f>
        <v>1.0157972295903328</v>
      </c>
      <c r="H6" s="25">
        <v>228113</v>
      </c>
      <c r="I6" s="25">
        <v>235120</v>
      </c>
      <c r="J6" s="22">
        <f>IF(H6=0,"",H6/I6)</f>
        <v>0.97019819666553253</v>
      </c>
    </row>
    <row r="7" spans="1:10" ht="13.35" customHeight="1" x14ac:dyDescent="0.2">
      <c r="A7" s="13" t="s">
        <v>4</v>
      </c>
      <c r="B7" s="1">
        <f t="shared" ref="B7:B25" si="1">E7+H7</f>
        <v>258089</v>
      </c>
      <c r="C7" s="1">
        <f t="shared" si="0"/>
        <v>278480</v>
      </c>
      <c r="D7" s="22">
        <f t="shared" ref="D7:D26" si="2">IF(B7=0,"",B7/C7)</f>
        <v>0.92677750646365986</v>
      </c>
      <c r="E7" s="25">
        <v>134119</v>
      </c>
      <c r="F7" s="25">
        <v>141800</v>
      </c>
      <c r="G7" s="22">
        <f t="shared" ref="G7:G26" si="3">IF(E7=0,"",E7/F7)</f>
        <v>0.94583215796897036</v>
      </c>
      <c r="H7" s="25">
        <v>123970</v>
      </c>
      <c r="I7" s="25">
        <v>136680</v>
      </c>
      <c r="J7" s="22">
        <f t="shared" ref="J7:J26" si="4">IF(H7=0,"",H7/I7)</f>
        <v>0.90700907228563066</v>
      </c>
    </row>
    <row r="8" spans="1:10" ht="13.35" customHeight="1" x14ac:dyDescent="0.2">
      <c r="A8" s="13" t="s">
        <v>5</v>
      </c>
      <c r="B8" s="1">
        <f t="shared" si="1"/>
        <v>579747</v>
      </c>
      <c r="C8" s="1">
        <f t="shared" si="0"/>
        <v>596210</v>
      </c>
      <c r="D8" s="22">
        <f t="shared" si="2"/>
        <v>0.97238724610456051</v>
      </c>
      <c r="E8" s="25">
        <v>297033</v>
      </c>
      <c r="F8" s="25">
        <v>297830</v>
      </c>
      <c r="G8" s="22">
        <f t="shared" si="3"/>
        <v>0.99732397676526874</v>
      </c>
      <c r="H8" s="25">
        <v>282714</v>
      </c>
      <c r="I8" s="25">
        <v>298379.99999999994</v>
      </c>
      <c r="J8" s="22">
        <f t="shared" si="4"/>
        <v>0.94749648099738604</v>
      </c>
    </row>
    <row r="9" spans="1:10" ht="13.35" customHeight="1" x14ac:dyDescent="0.2">
      <c r="A9" s="13" t="s">
        <v>38</v>
      </c>
      <c r="B9" s="1">
        <f t="shared" si="1"/>
        <v>304379</v>
      </c>
      <c r="C9" s="1">
        <f t="shared" si="0"/>
        <v>322030</v>
      </c>
      <c r="D9" s="22">
        <f t="shared" si="2"/>
        <v>0.94518833649038914</v>
      </c>
      <c r="E9" s="25">
        <v>159090</v>
      </c>
      <c r="F9" s="25">
        <v>166340</v>
      </c>
      <c r="G9" s="22">
        <f t="shared" si="3"/>
        <v>0.95641457256222195</v>
      </c>
      <c r="H9" s="25">
        <v>145289</v>
      </c>
      <c r="I9" s="25">
        <v>155690</v>
      </c>
      <c r="J9" s="22">
        <f t="shared" si="4"/>
        <v>0.93319416789774556</v>
      </c>
    </row>
    <row r="10" spans="1:10" ht="13.35" customHeight="1" x14ac:dyDescent="0.2">
      <c r="A10" s="13" t="s">
        <v>6</v>
      </c>
      <c r="B10" s="1">
        <f t="shared" si="1"/>
        <v>583441</v>
      </c>
      <c r="C10" s="1">
        <f t="shared" si="0"/>
        <v>609410</v>
      </c>
      <c r="D10" s="22">
        <f t="shared" si="2"/>
        <v>0.9573866526640521</v>
      </c>
      <c r="E10" s="25">
        <v>297107</v>
      </c>
      <c r="F10" s="25">
        <v>305340</v>
      </c>
      <c r="G10" s="22">
        <f t="shared" si="3"/>
        <v>0.97303661492107163</v>
      </c>
      <c r="H10" s="25">
        <v>286334</v>
      </c>
      <c r="I10" s="25">
        <v>304069.99999999994</v>
      </c>
      <c r="J10" s="22">
        <f t="shared" si="4"/>
        <v>0.94167132568158662</v>
      </c>
    </row>
    <row r="11" spans="1:10" ht="13.35" customHeight="1" x14ac:dyDescent="0.2">
      <c r="A11" s="13" t="s">
        <v>42</v>
      </c>
      <c r="B11" s="1">
        <f t="shared" si="1"/>
        <v>168979</v>
      </c>
      <c r="C11" s="1">
        <f t="shared" si="0"/>
        <v>183130</v>
      </c>
      <c r="D11" s="22">
        <f t="shared" si="2"/>
        <v>0.92272702451810185</v>
      </c>
      <c r="E11" s="25">
        <v>88422</v>
      </c>
      <c r="F11" s="25">
        <v>92030.000000000015</v>
      </c>
      <c r="G11" s="22">
        <f t="shared" si="3"/>
        <v>0.96079539280669335</v>
      </c>
      <c r="H11" s="25">
        <v>80557</v>
      </c>
      <c r="I11" s="25">
        <v>91099.999999999971</v>
      </c>
      <c r="J11" s="22">
        <f t="shared" si="4"/>
        <v>0.8842700329308455</v>
      </c>
    </row>
    <row r="12" spans="1:10" ht="13.35" customHeight="1" x14ac:dyDescent="0.2">
      <c r="A12" s="13" t="s">
        <v>7</v>
      </c>
      <c r="B12" s="1">
        <f t="shared" si="1"/>
        <v>151936</v>
      </c>
      <c r="C12" s="1">
        <f t="shared" si="0"/>
        <v>161460.00000000006</v>
      </c>
      <c r="D12" s="22">
        <f t="shared" si="2"/>
        <v>0.94101325405673197</v>
      </c>
      <c r="E12" s="25">
        <v>77877</v>
      </c>
      <c r="F12" s="25">
        <v>81060.000000000015</v>
      </c>
      <c r="G12" s="22">
        <f t="shared" si="3"/>
        <v>0.96073279052553651</v>
      </c>
      <c r="H12" s="25">
        <v>74059</v>
      </c>
      <c r="I12" s="25">
        <v>80400.000000000029</v>
      </c>
      <c r="J12" s="22">
        <f t="shared" si="4"/>
        <v>0.92113184079601962</v>
      </c>
    </row>
    <row r="13" spans="1:10" ht="13.35" customHeight="1" x14ac:dyDescent="0.2">
      <c r="A13" s="13" t="s">
        <v>8</v>
      </c>
      <c r="B13" s="1">
        <f t="shared" si="1"/>
        <v>109985</v>
      </c>
      <c r="C13" s="1">
        <f t="shared" si="0"/>
        <v>118680.00000000003</v>
      </c>
      <c r="D13" s="22">
        <f t="shared" si="2"/>
        <v>0.92673576002696301</v>
      </c>
      <c r="E13" s="25">
        <v>56853</v>
      </c>
      <c r="F13" s="25">
        <v>59610</v>
      </c>
      <c r="G13" s="22">
        <f t="shared" si="3"/>
        <v>0.95374937091092093</v>
      </c>
      <c r="H13" s="25">
        <v>53132</v>
      </c>
      <c r="I13" s="25">
        <v>59070.000000000022</v>
      </c>
      <c r="J13" s="22">
        <f t="shared" si="4"/>
        <v>0.89947519891653938</v>
      </c>
    </row>
    <row r="14" spans="1:10" ht="13.35" customHeight="1" x14ac:dyDescent="0.2">
      <c r="A14" s="13" t="s">
        <v>39</v>
      </c>
      <c r="B14" s="1">
        <f t="shared" si="1"/>
        <v>176524</v>
      </c>
      <c r="C14" s="1">
        <f t="shared" si="0"/>
        <v>191150</v>
      </c>
      <c r="D14" s="22">
        <f t="shared" si="2"/>
        <v>0.92348417473188593</v>
      </c>
      <c r="E14" s="25">
        <v>92326</v>
      </c>
      <c r="F14" s="25">
        <v>97639.999999999985</v>
      </c>
      <c r="G14" s="22">
        <f t="shared" si="3"/>
        <v>0.94557558377714068</v>
      </c>
      <c r="H14" s="25">
        <v>84198</v>
      </c>
      <c r="I14" s="25">
        <v>93510.000000000015</v>
      </c>
      <c r="J14" s="22">
        <f t="shared" si="4"/>
        <v>0.90041706769329466</v>
      </c>
    </row>
    <row r="15" spans="1:10" ht="13.35" customHeight="1" x14ac:dyDescent="0.2">
      <c r="A15" s="13" t="s">
        <v>9</v>
      </c>
      <c r="B15" s="1">
        <f t="shared" si="1"/>
        <v>156106</v>
      </c>
      <c r="C15" s="1">
        <f t="shared" si="0"/>
        <v>165909.99999999994</v>
      </c>
      <c r="D15" s="22">
        <f t="shared" si="2"/>
        <v>0.94090772105358356</v>
      </c>
      <c r="E15" s="25">
        <v>79947</v>
      </c>
      <c r="F15" s="25">
        <v>82369.999999999971</v>
      </c>
      <c r="G15" s="22">
        <f t="shared" si="3"/>
        <v>0.97058395046740353</v>
      </c>
      <c r="H15" s="25">
        <v>76159</v>
      </c>
      <c r="I15" s="25">
        <v>83539.999999999971</v>
      </c>
      <c r="J15" s="22">
        <f t="shared" si="4"/>
        <v>0.91164711515441732</v>
      </c>
    </row>
    <row r="16" spans="1:10" ht="13.35" customHeight="1" x14ac:dyDescent="0.2">
      <c r="A16" s="13" t="s">
        <v>10</v>
      </c>
      <c r="B16" s="1">
        <f t="shared" si="1"/>
        <v>191294</v>
      </c>
      <c r="C16" s="1">
        <f t="shared" si="0"/>
        <v>204170</v>
      </c>
      <c r="D16" s="22">
        <f t="shared" si="2"/>
        <v>0.93693490718518879</v>
      </c>
      <c r="E16" s="25">
        <v>97953</v>
      </c>
      <c r="F16" s="25">
        <v>102560.00000000001</v>
      </c>
      <c r="G16" s="22">
        <f t="shared" si="3"/>
        <v>0.95507995319812777</v>
      </c>
      <c r="H16" s="25">
        <v>93341</v>
      </c>
      <c r="I16" s="25">
        <v>101610</v>
      </c>
      <c r="J16" s="22">
        <f t="shared" si="4"/>
        <v>0.91862021454581244</v>
      </c>
    </row>
    <row r="17" spans="1:13" ht="13.35" customHeight="1" x14ac:dyDescent="0.2">
      <c r="A17" s="13" t="s">
        <v>11</v>
      </c>
      <c r="B17" s="1">
        <f t="shared" si="1"/>
        <v>60876</v>
      </c>
      <c r="C17" s="1">
        <f t="shared" si="0"/>
        <v>62509.999999999993</v>
      </c>
      <c r="D17" s="22">
        <f t="shared" si="2"/>
        <v>0.97386018237082084</v>
      </c>
      <c r="E17" s="25">
        <v>30635</v>
      </c>
      <c r="F17" s="25">
        <v>30869.999999999993</v>
      </c>
      <c r="G17" s="22">
        <f t="shared" si="3"/>
        <v>0.99238743116294159</v>
      </c>
      <c r="H17" s="25">
        <v>30241</v>
      </c>
      <c r="I17" s="25">
        <v>31640</v>
      </c>
      <c r="J17" s="22">
        <f t="shared" si="4"/>
        <v>0.95578381795195955</v>
      </c>
    </row>
    <row r="18" spans="1:13" ht="13.35" customHeight="1" x14ac:dyDescent="0.2">
      <c r="A18" s="13" t="s">
        <v>12</v>
      </c>
      <c r="B18" s="1">
        <f t="shared" si="1"/>
        <v>335066</v>
      </c>
      <c r="C18" s="1">
        <f t="shared" si="0"/>
        <v>352970</v>
      </c>
      <c r="D18" s="22">
        <f t="shared" si="2"/>
        <v>0.94927614244836667</v>
      </c>
      <c r="E18" s="25">
        <v>171552</v>
      </c>
      <c r="F18" s="25">
        <v>176730.00000000003</v>
      </c>
      <c r="G18" s="22">
        <f t="shared" si="3"/>
        <v>0.97070106942794077</v>
      </c>
      <c r="H18" s="25">
        <v>163514</v>
      </c>
      <c r="I18" s="25">
        <v>176240</v>
      </c>
      <c r="J18" s="22">
        <f t="shared" si="4"/>
        <v>0.927791647753064</v>
      </c>
    </row>
    <row r="19" spans="1:13" ht="13.35" customHeight="1" x14ac:dyDescent="0.2">
      <c r="A19" s="13" t="s">
        <v>43</v>
      </c>
      <c r="B19" s="1">
        <f t="shared" si="1"/>
        <v>48980</v>
      </c>
      <c r="C19" s="1">
        <f t="shared" si="0"/>
        <v>52005.000000000015</v>
      </c>
      <c r="D19" s="22">
        <f t="shared" si="2"/>
        <v>0.94183251610422047</v>
      </c>
      <c r="E19" s="25">
        <v>25177</v>
      </c>
      <c r="F19" s="25">
        <v>26070.000000000007</v>
      </c>
      <c r="G19" s="22">
        <f t="shared" si="3"/>
        <v>0.96574606827771359</v>
      </c>
      <c r="H19" s="25">
        <v>23803</v>
      </c>
      <c r="I19" s="25">
        <v>25935.000000000004</v>
      </c>
      <c r="J19" s="22">
        <f t="shared" si="4"/>
        <v>0.91779448621553872</v>
      </c>
    </row>
    <row r="20" spans="1:13" ht="13.35" customHeight="1" x14ac:dyDescent="0.2">
      <c r="A20" s="13" t="s">
        <v>13</v>
      </c>
      <c r="B20" s="1">
        <f t="shared" si="1"/>
        <v>121154</v>
      </c>
      <c r="C20" s="1">
        <f t="shared" si="0"/>
        <v>128040</v>
      </c>
      <c r="D20" s="22">
        <f t="shared" si="2"/>
        <v>0.94621993127147763</v>
      </c>
      <c r="E20" s="25">
        <v>62437</v>
      </c>
      <c r="F20" s="25">
        <v>64209.999999999993</v>
      </c>
      <c r="G20" s="22">
        <f t="shared" si="3"/>
        <v>0.97238747858589014</v>
      </c>
      <c r="H20" s="25">
        <v>58717</v>
      </c>
      <c r="I20" s="25">
        <v>63830.000000000007</v>
      </c>
      <c r="J20" s="22">
        <f t="shared" si="4"/>
        <v>0.91989660034466536</v>
      </c>
    </row>
    <row r="21" spans="1:13" ht="13.35" customHeight="1" x14ac:dyDescent="0.2">
      <c r="A21" s="13" t="s">
        <v>14</v>
      </c>
      <c r="B21" s="1">
        <f t="shared" si="1"/>
        <v>427402</v>
      </c>
      <c r="C21" s="1">
        <f t="shared" si="0"/>
        <v>458170</v>
      </c>
      <c r="D21" s="22">
        <f t="shared" si="2"/>
        <v>0.93284588689787629</v>
      </c>
      <c r="E21" s="25">
        <v>219402</v>
      </c>
      <c r="F21" s="25">
        <v>231160</v>
      </c>
      <c r="G21" s="22">
        <f t="shared" si="3"/>
        <v>0.94913479840802906</v>
      </c>
      <c r="H21" s="25">
        <v>208000</v>
      </c>
      <c r="I21" s="25">
        <v>227009.99999999997</v>
      </c>
      <c r="J21" s="22">
        <f t="shared" si="4"/>
        <v>0.91625919563014857</v>
      </c>
    </row>
    <row r="22" spans="1:13" ht="13.35" customHeight="1" x14ac:dyDescent="0.2">
      <c r="A22" s="13" t="s">
        <v>15</v>
      </c>
      <c r="B22" s="1">
        <f t="shared" si="1"/>
        <v>48537</v>
      </c>
      <c r="C22" s="1">
        <f t="shared" si="0"/>
        <v>51874.999999999993</v>
      </c>
      <c r="D22" s="22">
        <f t="shared" si="2"/>
        <v>0.93565301204819296</v>
      </c>
      <c r="E22" s="25">
        <v>25055</v>
      </c>
      <c r="F22" s="25">
        <v>26355.000000000007</v>
      </c>
      <c r="G22" s="22">
        <f t="shared" si="3"/>
        <v>0.95067349649022925</v>
      </c>
      <c r="H22" s="25">
        <v>23482</v>
      </c>
      <c r="I22" s="25">
        <v>25519.999999999985</v>
      </c>
      <c r="J22" s="22">
        <f t="shared" si="4"/>
        <v>0.92014106583072153</v>
      </c>
    </row>
    <row r="23" spans="1:13" ht="13.35" customHeight="1" x14ac:dyDescent="0.2">
      <c r="A23" s="13" t="s">
        <v>44</v>
      </c>
      <c r="B23" s="1">
        <f t="shared" si="1"/>
        <v>619912</v>
      </c>
      <c r="C23" s="1">
        <f t="shared" si="0"/>
        <v>633290</v>
      </c>
      <c r="D23" s="22">
        <f t="shared" si="2"/>
        <v>0.97887539673767154</v>
      </c>
      <c r="E23" s="25">
        <v>320143</v>
      </c>
      <c r="F23" s="25">
        <v>320540.00000000012</v>
      </c>
      <c r="G23" s="22">
        <f t="shared" si="3"/>
        <v>0.99876146502776531</v>
      </c>
      <c r="H23" s="25">
        <v>299769</v>
      </c>
      <c r="I23" s="25">
        <v>312749.99999999994</v>
      </c>
      <c r="J23" s="22">
        <f t="shared" si="4"/>
        <v>0.9584940047961632</v>
      </c>
    </row>
    <row r="24" spans="1:13" ht="13.35" customHeight="1" x14ac:dyDescent="0.2">
      <c r="A24" s="13" t="s">
        <v>16</v>
      </c>
      <c r="B24" s="1">
        <f t="shared" si="1"/>
        <v>32110</v>
      </c>
      <c r="C24" s="1">
        <f t="shared" si="0"/>
        <v>32760</v>
      </c>
      <c r="D24" s="22">
        <f t="shared" si="2"/>
        <v>0.98015873015873012</v>
      </c>
      <c r="E24" s="25">
        <v>15859</v>
      </c>
      <c r="F24" s="25">
        <v>16004.999999999998</v>
      </c>
      <c r="G24" s="22">
        <f t="shared" si="3"/>
        <v>0.99087785067166523</v>
      </c>
      <c r="H24" s="25">
        <v>16251</v>
      </c>
      <c r="I24" s="25">
        <v>16755</v>
      </c>
      <c r="J24" s="22">
        <f t="shared" si="4"/>
        <v>0.96991942703670542</v>
      </c>
    </row>
    <row r="25" spans="1:13" ht="13.35" customHeight="1" x14ac:dyDescent="0.2">
      <c r="A25" s="13" t="s">
        <v>17</v>
      </c>
      <c r="B25" s="1">
        <f t="shared" si="1"/>
        <v>65659</v>
      </c>
      <c r="C25" s="1">
        <f t="shared" si="0"/>
        <v>69879.999999999971</v>
      </c>
      <c r="D25" s="22">
        <f t="shared" si="2"/>
        <v>0.93959645105895861</v>
      </c>
      <c r="E25" s="25">
        <v>33949</v>
      </c>
      <c r="F25" s="25">
        <v>35549.999999999985</v>
      </c>
      <c r="G25" s="22">
        <f t="shared" si="3"/>
        <v>0.95496483825597789</v>
      </c>
      <c r="H25" s="25">
        <v>31710</v>
      </c>
      <c r="I25" s="25">
        <v>34329.999999999985</v>
      </c>
      <c r="J25" s="22">
        <f t="shared" si="4"/>
        <v>0.92368191086513296</v>
      </c>
    </row>
    <row r="26" spans="1:13" ht="13.35" customHeight="1" x14ac:dyDescent="0.2">
      <c r="A26" s="19" t="s">
        <v>18</v>
      </c>
      <c r="B26" s="20">
        <f t="shared" ref="B26" si="5">E26+H26</f>
        <v>4909551</v>
      </c>
      <c r="C26" s="20">
        <f t="shared" ref="C26" si="6">F26+I26</f>
        <v>5144760</v>
      </c>
      <c r="D26" s="21">
        <f t="shared" si="2"/>
        <v>0.9542818323886828</v>
      </c>
      <c r="E26" s="20">
        <f>SUM(E6:E25)</f>
        <v>2526198</v>
      </c>
      <c r="F26" s="20">
        <f>SUM(F6:F25)</f>
        <v>2591580</v>
      </c>
      <c r="G26" s="21">
        <f t="shared" si="3"/>
        <v>0.97477137499131805</v>
      </c>
      <c r="H26" s="20">
        <f>SUM(H6:H25)</f>
        <v>2383353</v>
      </c>
      <c r="I26" s="20">
        <f>SUM(I6:I25)</f>
        <v>2553180</v>
      </c>
      <c r="J26" s="21">
        <f t="shared" si="4"/>
        <v>0.93348412567856554</v>
      </c>
    </row>
    <row r="28" spans="1:13" x14ac:dyDescent="0.2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">
        <v>47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/>
    </sheetView>
  </sheetViews>
  <sheetFormatPr defaultColWidth="9.140625" defaultRowHeight="12" x14ac:dyDescent="0.2"/>
  <cols>
    <col min="1" max="1" width="27.570312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Prioritised Age Group (July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35" customHeight="1" x14ac:dyDescent="0.2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45" customHeight="1" x14ac:dyDescent="0.2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35" customHeight="1" x14ac:dyDescent="0.2">
      <c r="A6" s="13" t="s">
        <v>3</v>
      </c>
      <c r="B6" s="1">
        <f>E6+H6+K6+N6+Q6+T6</f>
        <v>469375</v>
      </c>
      <c r="C6" s="1">
        <f t="shared" ref="C6:C25" si="0">F6+I6+L6+O6+R6+U6</f>
        <v>472630</v>
      </c>
      <c r="D6" s="22">
        <f>IF(B6=0,"",B6/C6)</f>
        <v>0.99311300594545415</v>
      </c>
      <c r="E6" s="1">
        <v>23870</v>
      </c>
      <c r="F6" s="25">
        <v>23110.000000000004</v>
      </c>
      <c r="G6" s="22">
        <f>IF(E6=0,"",E6/F6)</f>
        <v>1.0328861964517524</v>
      </c>
      <c r="H6" s="1">
        <v>52797</v>
      </c>
      <c r="I6" s="25">
        <v>51600</v>
      </c>
      <c r="J6" s="22">
        <f>IF(H6=0,"",H6/I6)</f>
        <v>1.0231976744186047</v>
      </c>
      <c r="K6" s="1">
        <v>57687</v>
      </c>
      <c r="L6" s="25">
        <v>59240.000000000007</v>
      </c>
      <c r="M6" s="22">
        <f>IF(K6=0,"",K6/L6)</f>
        <v>0.97378460499662378</v>
      </c>
      <c r="N6" s="1">
        <v>154104</v>
      </c>
      <c r="O6" s="25">
        <v>158689.99999999997</v>
      </c>
      <c r="P6" s="22">
        <f>IF(N6=0,"",N6/O6)</f>
        <v>0.97110088852479692</v>
      </c>
      <c r="Q6" s="1">
        <v>114237</v>
      </c>
      <c r="R6" s="25">
        <v>114210.00000000001</v>
      </c>
      <c r="S6" s="22">
        <f>IF(Q6=0,"",Q6/R6)</f>
        <v>1.0002364066193852</v>
      </c>
      <c r="T6" s="1">
        <v>66680</v>
      </c>
      <c r="U6" s="25">
        <v>65779.999999999985</v>
      </c>
      <c r="V6" s="22">
        <f>IF(T6=0,"",T6/U6)</f>
        <v>1.0136819702037096</v>
      </c>
    </row>
    <row r="7" spans="1:22" ht="13.35" customHeight="1" x14ac:dyDescent="0.2">
      <c r="A7" s="13" t="s">
        <v>4</v>
      </c>
      <c r="B7" s="1">
        <f t="shared" ref="B7:B25" si="1">E7+H7+K7+N7+Q7+T7</f>
        <v>258089</v>
      </c>
      <c r="C7" s="1">
        <f t="shared" si="0"/>
        <v>278480</v>
      </c>
      <c r="D7" s="22">
        <f t="shared" ref="D7:D26" si="2">IF(B7=0,"",B7/C7)</f>
        <v>0.92677750646365986</v>
      </c>
      <c r="E7" s="1">
        <v>16041</v>
      </c>
      <c r="F7" s="25">
        <v>16650</v>
      </c>
      <c r="G7" s="22">
        <f t="shared" ref="G7:G26" si="3">IF(E7=0,"",E7/F7)</f>
        <v>0.96342342342342346</v>
      </c>
      <c r="H7" s="1">
        <v>34849</v>
      </c>
      <c r="I7" s="25">
        <v>36280</v>
      </c>
      <c r="J7" s="22">
        <f t="shared" ref="J7:J26" si="4">IF(H7=0,"",H7/I7)</f>
        <v>0.96055678059536931</v>
      </c>
      <c r="K7" s="1">
        <v>27693</v>
      </c>
      <c r="L7" s="25">
        <v>30070</v>
      </c>
      <c r="M7" s="22">
        <f t="shared" ref="M7:M26" si="5">IF(K7=0,"",K7/L7)</f>
        <v>0.92095111406717656</v>
      </c>
      <c r="N7" s="1">
        <v>61567</v>
      </c>
      <c r="O7" s="25">
        <v>69380</v>
      </c>
      <c r="P7" s="22">
        <f t="shared" ref="P7:P26" si="6">IF(N7=0,"",N7/O7)</f>
        <v>0.88738829633900262</v>
      </c>
      <c r="Q7" s="1">
        <v>63538</v>
      </c>
      <c r="R7" s="25">
        <v>68220</v>
      </c>
      <c r="S7" s="22">
        <f t="shared" ref="S7:S26" si="7">IF(Q7=0,"",Q7/R7)</f>
        <v>0.93136909997068307</v>
      </c>
      <c r="T7" s="1">
        <v>54401</v>
      </c>
      <c r="U7" s="25">
        <v>57880</v>
      </c>
      <c r="V7" s="22">
        <f t="shared" ref="V7:V26" si="8">IF(T7=0,"",T7/U7)</f>
        <v>0.9398928818244644</v>
      </c>
    </row>
    <row r="8" spans="1:22" ht="13.35" customHeight="1" x14ac:dyDescent="0.2">
      <c r="A8" s="13" t="s">
        <v>5</v>
      </c>
      <c r="B8" s="1">
        <f t="shared" si="1"/>
        <v>579747</v>
      </c>
      <c r="C8" s="1">
        <f t="shared" si="0"/>
        <v>596210</v>
      </c>
      <c r="D8" s="22">
        <f t="shared" si="2"/>
        <v>0.97238724610456051</v>
      </c>
      <c r="E8" s="1">
        <v>33371</v>
      </c>
      <c r="F8" s="25">
        <v>32800</v>
      </c>
      <c r="G8" s="22">
        <f t="shared" si="3"/>
        <v>1.0174085365853658</v>
      </c>
      <c r="H8" s="1">
        <v>70370</v>
      </c>
      <c r="I8" s="25">
        <v>69570</v>
      </c>
      <c r="J8" s="22">
        <f t="shared" si="4"/>
        <v>1.0114992094293518</v>
      </c>
      <c r="K8" s="1">
        <v>71573</v>
      </c>
      <c r="L8" s="25">
        <v>77980</v>
      </c>
      <c r="M8" s="22">
        <f t="shared" si="5"/>
        <v>0.91783790715568092</v>
      </c>
      <c r="N8" s="1">
        <v>157345</v>
      </c>
      <c r="O8" s="25">
        <v>167310</v>
      </c>
      <c r="P8" s="22">
        <f t="shared" si="6"/>
        <v>0.94043990197836347</v>
      </c>
      <c r="Q8" s="1">
        <v>146060</v>
      </c>
      <c r="R8" s="25">
        <v>149300</v>
      </c>
      <c r="S8" s="22">
        <f t="shared" si="7"/>
        <v>0.97829872739450774</v>
      </c>
      <c r="T8" s="1">
        <v>101028</v>
      </c>
      <c r="U8" s="25">
        <v>99250.000000000015</v>
      </c>
      <c r="V8" s="22">
        <f t="shared" si="8"/>
        <v>1.0179143576826195</v>
      </c>
    </row>
    <row r="9" spans="1:22" ht="13.35" customHeight="1" x14ac:dyDescent="0.2">
      <c r="A9" s="13" t="s">
        <v>38</v>
      </c>
      <c r="B9" s="1">
        <f t="shared" si="1"/>
        <v>304379</v>
      </c>
      <c r="C9" s="1">
        <f t="shared" si="0"/>
        <v>322030</v>
      </c>
      <c r="D9" s="22">
        <f t="shared" si="2"/>
        <v>0.94518833649038914</v>
      </c>
      <c r="E9" s="1">
        <v>14660</v>
      </c>
      <c r="F9" s="25">
        <v>15109.999999999995</v>
      </c>
      <c r="G9" s="22">
        <f t="shared" si="3"/>
        <v>0.97021839841164825</v>
      </c>
      <c r="H9" s="1">
        <v>35338</v>
      </c>
      <c r="I9" s="25">
        <v>34800</v>
      </c>
      <c r="J9" s="22">
        <f t="shared" si="4"/>
        <v>1.0154597701149426</v>
      </c>
      <c r="K9" s="1">
        <v>41885</v>
      </c>
      <c r="L9" s="25">
        <v>52199.999999999985</v>
      </c>
      <c r="M9" s="22">
        <f t="shared" si="5"/>
        <v>0.8023946360153259</v>
      </c>
      <c r="N9" s="1">
        <v>89865</v>
      </c>
      <c r="O9" s="25">
        <v>95300.000000000015</v>
      </c>
      <c r="P9" s="22">
        <f t="shared" si="6"/>
        <v>0.94296956977964308</v>
      </c>
      <c r="Q9" s="1">
        <v>77028</v>
      </c>
      <c r="R9" s="25">
        <v>78660.000000000015</v>
      </c>
      <c r="S9" s="22">
        <f t="shared" si="7"/>
        <v>0.97925247902364587</v>
      </c>
      <c r="T9" s="1">
        <v>45603</v>
      </c>
      <c r="U9" s="25">
        <v>45959.999999999993</v>
      </c>
      <c r="V9" s="22">
        <f t="shared" si="8"/>
        <v>0.9922323759791124</v>
      </c>
    </row>
    <row r="10" spans="1:22" ht="13.35" customHeight="1" x14ac:dyDescent="0.2">
      <c r="A10" s="13" t="s">
        <v>6</v>
      </c>
      <c r="B10" s="1">
        <f t="shared" si="1"/>
        <v>583441</v>
      </c>
      <c r="C10" s="1">
        <f t="shared" si="0"/>
        <v>609410</v>
      </c>
      <c r="D10" s="22">
        <f t="shared" si="2"/>
        <v>0.9573866526640521</v>
      </c>
      <c r="E10" s="1">
        <v>41754</v>
      </c>
      <c r="F10" s="25">
        <v>42299.999999999993</v>
      </c>
      <c r="G10" s="22">
        <f t="shared" si="3"/>
        <v>0.9870921985815605</v>
      </c>
      <c r="H10" s="1">
        <v>86449</v>
      </c>
      <c r="I10" s="25">
        <v>91460</v>
      </c>
      <c r="J10" s="22">
        <f t="shared" si="4"/>
        <v>0.94521102121145861</v>
      </c>
      <c r="K10" s="1">
        <v>75577</v>
      </c>
      <c r="L10" s="25">
        <v>82039.999999999985</v>
      </c>
      <c r="M10" s="22">
        <f t="shared" si="5"/>
        <v>0.92122135543637262</v>
      </c>
      <c r="N10" s="1">
        <v>172761</v>
      </c>
      <c r="O10" s="25">
        <v>177890</v>
      </c>
      <c r="P10" s="22">
        <f t="shared" si="6"/>
        <v>0.97116757546798582</v>
      </c>
      <c r="Q10" s="1">
        <v>133316</v>
      </c>
      <c r="R10" s="25">
        <v>140359.99999999997</v>
      </c>
      <c r="S10" s="22">
        <f t="shared" si="7"/>
        <v>0.94981476204046755</v>
      </c>
      <c r="T10" s="1">
        <v>73584</v>
      </c>
      <c r="U10" s="25">
        <v>75360</v>
      </c>
      <c r="V10" s="22">
        <f t="shared" si="8"/>
        <v>0.97643312101910829</v>
      </c>
    </row>
    <row r="11" spans="1:22" ht="13.35" customHeight="1" x14ac:dyDescent="0.2">
      <c r="A11" s="13" t="s">
        <v>42</v>
      </c>
      <c r="B11" s="1">
        <f t="shared" si="1"/>
        <v>168979</v>
      </c>
      <c r="C11" s="1">
        <f t="shared" si="0"/>
        <v>183130</v>
      </c>
      <c r="D11" s="22">
        <f t="shared" si="2"/>
        <v>0.92272702451810185</v>
      </c>
      <c r="E11" s="1">
        <v>10063</v>
      </c>
      <c r="F11" s="25">
        <v>10859.999999999998</v>
      </c>
      <c r="G11" s="22">
        <f t="shared" si="3"/>
        <v>0.92661141804788227</v>
      </c>
      <c r="H11" s="1">
        <v>23404</v>
      </c>
      <c r="I11" s="25">
        <v>24979.999999999996</v>
      </c>
      <c r="J11" s="22">
        <f t="shared" si="4"/>
        <v>0.93690952762209778</v>
      </c>
      <c r="K11" s="1">
        <v>19186</v>
      </c>
      <c r="L11" s="25">
        <v>21030</v>
      </c>
      <c r="M11" s="22">
        <f t="shared" si="5"/>
        <v>0.91231573941987631</v>
      </c>
      <c r="N11" s="1">
        <v>38587</v>
      </c>
      <c r="O11" s="25">
        <v>44280</v>
      </c>
      <c r="P11" s="22">
        <f t="shared" si="6"/>
        <v>0.87143179765130985</v>
      </c>
      <c r="Q11" s="1">
        <v>43448</v>
      </c>
      <c r="R11" s="25">
        <v>46489.999999999993</v>
      </c>
      <c r="S11" s="22">
        <f t="shared" si="7"/>
        <v>0.9345665734566575</v>
      </c>
      <c r="T11" s="1">
        <v>34291</v>
      </c>
      <c r="U11" s="25">
        <v>35490.000000000007</v>
      </c>
      <c r="V11" s="22">
        <f t="shared" si="8"/>
        <v>0.9662158354466045</v>
      </c>
    </row>
    <row r="12" spans="1:22" ht="13.35" customHeight="1" x14ac:dyDescent="0.2">
      <c r="A12" s="13" t="s">
        <v>7</v>
      </c>
      <c r="B12" s="1">
        <f t="shared" si="1"/>
        <v>151936</v>
      </c>
      <c r="C12" s="1">
        <f t="shared" si="0"/>
        <v>161460</v>
      </c>
      <c r="D12" s="22">
        <f t="shared" si="2"/>
        <v>0.94101325405673231</v>
      </c>
      <c r="E12" s="1">
        <v>9671</v>
      </c>
      <c r="F12" s="25">
        <v>9960</v>
      </c>
      <c r="G12" s="22">
        <f t="shared" si="3"/>
        <v>0.97098393574297193</v>
      </c>
      <c r="H12" s="1">
        <v>19943</v>
      </c>
      <c r="I12" s="25">
        <v>20490</v>
      </c>
      <c r="J12" s="22">
        <f t="shared" si="4"/>
        <v>0.97330405075646653</v>
      </c>
      <c r="K12" s="1">
        <v>17039</v>
      </c>
      <c r="L12" s="25">
        <v>18469.999999999996</v>
      </c>
      <c r="M12" s="22">
        <f t="shared" si="5"/>
        <v>0.92252301028695205</v>
      </c>
      <c r="N12" s="1">
        <v>43247</v>
      </c>
      <c r="O12" s="25">
        <v>49120.000000000007</v>
      </c>
      <c r="P12" s="22">
        <f t="shared" si="6"/>
        <v>0.88043566775244286</v>
      </c>
      <c r="Q12" s="1">
        <v>38224</v>
      </c>
      <c r="R12" s="25">
        <v>39880</v>
      </c>
      <c r="S12" s="22">
        <f t="shared" si="7"/>
        <v>0.95847542627883653</v>
      </c>
      <c r="T12" s="1">
        <v>23812</v>
      </c>
      <c r="U12" s="25">
        <v>23540.000000000004</v>
      </c>
      <c r="V12" s="22">
        <f t="shared" si="8"/>
        <v>1.0115548003398469</v>
      </c>
    </row>
    <row r="13" spans="1:22" ht="13.35" customHeight="1" x14ac:dyDescent="0.2">
      <c r="A13" s="13" t="s">
        <v>8</v>
      </c>
      <c r="B13" s="1">
        <f t="shared" si="1"/>
        <v>109985</v>
      </c>
      <c r="C13" s="1">
        <f t="shared" si="0"/>
        <v>118680</v>
      </c>
      <c r="D13" s="22">
        <f t="shared" si="2"/>
        <v>0.92673576002696323</v>
      </c>
      <c r="E13" s="1">
        <v>7502</v>
      </c>
      <c r="F13" s="25">
        <v>7630</v>
      </c>
      <c r="G13" s="22">
        <f t="shared" si="3"/>
        <v>0.98322411533420706</v>
      </c>
      <c r="H13" s="1">
        <v>15681</v>
      </c>
      <c r="I13" s="25">
        <v>16530</v>
      </c>
      <c r="J13" s="22">
        <f t="shared" si="4"/>
        <v>0.94863883847549912</v>
      </c>
      <c r="K13" s="1">
        <v>12331</v>
      </c>
      <c r="L13" s="25">
        <v>13769.999999999998</v>
      </c>
      <c r="M13" s="22">
        <f t="shared" si="5"/>
        <v>0.89549745824255644</v>
      </c>
      <c r="N13" s="1">
        <v>26703</v>
      </c>
      <c r="O13" s="25">
        <v>29840</v>
      </c>
      <c r="P13" s="22">
        <f t="shared" si="6"/>
        <v>0.89487265415549599</v>
      </c>
      <c r="Q13" s="1">
        <v>27912</v>
      </c>
      <c r="R13" s="25">
        <v>29889.999999999996</v>
      </c>
      <c r="S13" s="22">
        <f t="shared" si="7"/>
        <v>0.93382402141184351</v>
      </c>
      <c r="T13" s="1">
        <v>19856</v>
      </c>
      <c r="U13" s="25">
        <v>21020</v>
      </c>
      <c r="V13" s="22">
        <f t="shared" si="8"/>
        <v>0.94462416745956235</v>
      </c>
    </row>
    <row r="14" spans="1:22" ht="13.35" customHeight="1" x14ac:dyDescent="0.2">
      <c r="A14" s="13" t="s">
        <v>39</v>
      </c>
      <c r="B14" s="1">
        <f t="shared" si="1"/>
        <v>176524</v>
      </c>
      <c r="C14" s="1">
        <f t="shared" si="0"/>
        <v>191149.99999999997</v>
      </c>
      <c r="D14" s="22">
        <f t="shared" si="2"/>
        <v>0.92348417473188604</v>
      </c>
      <c r="E14" s="1">
        <v>10989</v>
      </c>
      <c r="F14" s="25">
        <v>11329.999999999998</v>
      </c>
      <c r="G14" s="22">
        <f t="shared" si="3"/>
        <v>0.96990291262135941</v>
      </c>
      <c r="H14" s="1">
        <v>23724</v>
      </c>
      <c r="I14" s="25">
        <v>24659.999999999993</v>
      </c>
      <c r="J14" s="22">
        <f t="shared" si="4"/>
        <v>0.96204379562043829</v>
      </c>
      <c r="K14" s="1">
        <v>21045</v>
      </c>
      <c r="L14" s="25">
        <v>25590</v>
      </c>
      <c r="M14" s="22">
        <f t="shared" si="5"/>
        <v>0.82239155920281359</v>
      </c>
      <c r="N14" s="1">
        <v>41725</v>
      </c>
      <c r="O14" s="25">
        <v>47079.999999999993</v>
      </c>
      <c r="P14" s="22">
        <f t="shared" si="6"/>
        <v>0.88625743415463054</v>
      </c>
      <c r="Q14" s="1">
        <v>43618</v>
      </c>
      <c r="R14" s="25">
        <v>46029.999999999993</v>
      </c>
      <c r="S14" s="22">
        <f t="shared" si="7"/>
        <v>0.94759939170106466</v>
      </c>
      <c r="T14" s="1">
        <v>35423</v>
      </c>
      <c r="U14" s="25">
        <v>36460</v>
      </c>
      <c r="V14" s="22">
        <f t="shared" si="8"/>
        <v>0.97155787164015361</v>
      </c>
    </row>
    <row r="15" spans="1:22" ht="13.35" customHeight="1" x14ac:dyDescent="0.2">
      <c r="A15" s="13" t="s">
        <v>9</v>
      </c>
      <c r="B15" s="1">
        <f t="shared" si="1"/>
        <v>156106</v>
      </c>
      <c r="C15" s="1">
        <f t="shared" si="0"/>
        <v>165910</v>
      </c>
      <c r="D15" s="22">
        <f t="shared" si="2"/>
        <v>0.94090772105358322</v>
      </c>
      <c r="E15" s="1">
        <v>7495</v>
      </c>
      <c r="F15" s="25">
        <v>7849.9999999999991</v>
      </c>
      <c r="G15" s="22">
        <f t="shared" si="3"/>
        <v>0.95477707006369439</v>
      </c>
      <c r="H15" s="1">
        <v>18620</v>
      </c>
      <c r="I15" s="25">
        <v>18840</v>
      </c>
      <c r="J15" s="22">
        <f t="shared" si="4"/>
        <v>0.98832271762208068</v>
      </c>
      <c r="K15" s="1">
        <v>15362</v>
      </c>
      <c r="L15" s="25">
        <v>17010</v>
      </c>
      <c r="M15" s="22">
        <f t="shared" si="5"/>
        <v>0.90311581422692533</v>
      </c>
      <c r="N15" s="1">
        <v>33679</v>
      </c>
      <c r="O15" s="25">
        <v>37680</v>
      </c>
      <c r="P15" s="22">
        <f t="shared" si="6"/>
        <v>0.89381634819532907</v>
      </c>
      <c r="Q15" s="1">
        <v>44001</v>
      </c>
      <c r="R15" s="25">
        <v>46099.999999999985</v>
      </c>
      <c r="S15" s="22">
        <f t="shared" si="7"/>
        <v>0.95446854663774439</v>
      </c>
      <c r="T15" s="1">
        <v>36949</v>
      </c>
      <c r="U15" s="25">
        <v>38430.000000000007</v>
      </c>
      <c r="V15" s="22">
        <f t="shared" si="8"/>
        <v>0.96146239916731702</v>
      </c>
    </row>
    <row r="16" spans="1:22" ht="13.35" customHeight="1" x14ac:dyDescent="0.2">
      <c r="A16" s="13" t="s">
        <v>10</v>
      </c>
      <c r="B16" s="1">
        <f t="shared" si="1"/>
        <v>191294</v>
      </c>
      <c r="C16" s="1">
        <f t="shared" si="0"/>
        <v>204170</v>
      </c>
      <c r="D16" s="22">
        <f t="shared" si="2"/>
        <v>0.93693490718518879</v>
      </c>
      <c r="E16" s="1">
        <v>11676</v>
      </c>
      <c r="F16" s="25">
        <v>11940</v>
      </c>
      <c r="G16" s="22">
        <f t="shared" si="3"/>
        <v>0.97788944723618088</v>
      </c>
      <c r="H16" s="1">
        <v>26095</v>
      </c>
      <c r="I16" s="25">
        <v>28019.999999999993</v>
      </c>
      <c r="J16" s="22">
        <f t="shared" si="4"/>
        <v>0.93129907209136353</v>
      </c>
      <c r="K16" s="1">
        <v>19756</v>
      </c>
      <c r="L16" s="25">
        <v>21299.999999999996</v>
      </c>
      <c r="M16" s="22">
        <f t="shared" si="5"/>
        <v>0.92751173708920198</v>
      </c>
      <c r="N16" s="1">
        <v>41002</v>
      </c>
      <c r="O16" s="25">
        <v>45360.000000000015</v>
      </c>
      <c r="P16" s="22">
        <f t="shared" si="6"/>
        <v>0.90392416225749528</v>
      </c>
      <c r="Q16" s="1">
        <v>50209</v>
      </c>
      <c r="R16" s="25">
        <v>53760.000000000007</v>
      </c>
      <c r="S16" s="22">
        <f t="shared" si="7"/>
        <v>0.93394717261904747</v>
      </c>
      <c r="T16" s="1">
        <v>42556</v>
      </c>
      <c r="U16" s="25">
        <v>43789.999999999993</v>
      </c>
      <c r="V16" s="22">
        <f t="shared" si="8"/>
        <v>0.97182005023978091</v>
      </c>
    </row>
    <row r="17" spans="1:22" ht="13.35" customHeight="1" x14ac:dyDescent="0.2">
      <c r="A17" s="13" t="s">
        <v>11</v>
      </c>
      <c r="B17" s="1">
        <f t="shared" si="1"/>
        <v>60876</v>
      </c>
      <c r="C17" s="1">
        <f t="shared" si="0"/>
        <v>62510.000000000007</v>
      </c>
      <c r="D17" s="22">
        <f t="shared" si="2"/>
        <v>0.9738601823708205</v>
      </c>
      <c r="E17" s="1">
        <v>3153</v>
      </c>
      <c r="F17" s="25">
        <v>3209.9999999999995</v>
      </c>
      <c r="G17" s="22">
        <f t="shared" si="3"/>
        <v>0.98224299065420573</v>
      </c>
      <c r="H17" s="1">
        <v>7469</v>
      </c>
      <c r="I17" s="25">
        <v>7284.9999999999991</v>
      </c>
      <c r="J17" s="22">
        <f t="shared" si="4"/>
        <v>1.025257378174331</v>
      </c>
      <c r="K17" s="1">
        <v>6104</v>
      </c>
      <c r="L17" s="25">
        <v>6185.0000000000009</v>
      </c>
      <c r="M17" s="22">
        <f t="shared" si="5"/>
        <v>0.98690379951495544</v>
      </c>
      <c r="N17" s="1">
        <v>13946</v>
      </c>
      <c r="O17" s="25">
        <v>14924.999999999998</v>
      </c>
      <c r="P17" s="22">
        <f t="shared" si="6"/>
        <v>0.93440536013400344</v>
      </c>
      <c r="Q17" s="1">
        <v>16342</v>
      </c>
      <c r="R17" s="25">
        <v>16555.000000000007</v>
      </c>
      <c r="S17" s="22">
        <f t="shared" si="7"/>
        <v>0.98713379643612154</v>
      </c>
      <c r="T17" s="1">
        <v>13862</v>
      </c>
      <c r="U17" s="25">
        <v>14350</v>
      </c>
      <c r="V17" s="22">
        <f t="shared" si="8"/>
        <v>0.96599303135888503</v>
      </c>
    </row>
    <row r="18" spans="1:22" ht="13.35" customHeight="1" x14ac:dyDescent="0.2">
      <c r="A18" s="13" t="s">
        <v>12</v>
      </c>
      <c r="B18" s="1">
        <f t="shared" si="1"/>
        <v>335066</v>
      </c>
      <c r="C18" s="1">
        <f t="shared" si="0"/>
        <v>352970</v>
      </c>
      <c r="D18" s="22">
        <f t="shared" si="2"/>
        <v>0.94927614244836667</v>
      </c>
      <c r="E18" s="1">
        <v>17056</v>
      </c>
      <c r="F18" s="25">
        <v>17740</v>
      </c>
      <c r="G18" s="22">
        <f t="shared" si="3"/>
        <v>0.96144306651634726</v>
      </c>
      <c r="H18" s="1">
        <v>39604</v>
      </c>
      <c r="I18" s="25">
        <v>40020.000000000007</v>
      </c>
      <c r="J18" s="22">
        <f t="shared" si="4"/>
        <v>0.98960519740129915</v>
      </c>
      <c r="K18" s="1">
        <v>45476</v>
      </c>
      <c r="L18" s="25">
        <v>48260.000000000007</v>
      </c>
      <c r="M18" s="22">
        <f t="shared" si="5"/>
        <v>0.94231247409863228</v>
      </c>
      <c r="N18" s="1">
        <v>86453</v>
      </c>
      <c r="O18" s="25">
        <v>94550</v>
      </c>
      <c r="P18" s="22">
        <f t="shared" si="6"/>
        <v>0.91436277102062402</v>
      </c>
      <c r="Q18" s="1">
        <v>84505</v>
      </c>
      <c r="R18" s="25">
        <v>87790</v>
      </c>
      <c r="S18" s="22">
        <f t="shared" si="7"/>
        <v>0.96258115958537416</v>
      </c>
      <c r="T18" s="1">
        <v>61972</v>
      </c>
      <c r="U18" s="25">
        <v>64610</v>
      </c>
      <c r="V18" s="22">
        <f t="shared" si="8"/>
        <v>0.95917040705773104</v>
      </c>
    </row>
    <row r="19" spans="1:22" ht="13.35" customHeight="1" x14ac:dyDescent="0.2">
      <c r="A19" s="13" t="s">
        <v>43</v>
      </c>
      <c r="B19" s="1">
        <f t="shared" si="1"/>
        <v>48980</v>
      </c>
      <c r="C19" s="1">
        <f t="shared" si="0"/>
        <v>52005</v>
      </c>
      <c r="D19" s="22">
        <f t="shared" si="2"/>
        <v>0.9418325161042207</v>
      </c>
      <c r="E19" s="1">
        <v>3447</v>
      </c>
      <c r="F19" s="25">
        <v>3579.9999999999995</v>
      </c>
      <c r="G19" s="22">
        <f t="shared" si="3"/>
        <v>0.96284916201117332</v>
      </c>
      <c r="H19" s="1">
        <v>7325</v>
      </c>
      <c r="I19" s="25">
        <v>7810</v>
      </c>
      <c r="J19" s="22">
        <f t="shared" si="4"/>
        <v>0.93790012804097311</v>
      </c>
      <c r="K19" s="1">
        <v>6042</v>
      </c>
      <c r="L19" s="25">
        <v>6355</v>
      </c>
      <c r="M19" s="22">
        <f t="shared" si="5"/>
        <v>0.9507474429583006</v>
      </c>
      <c r="N19" s="1">
        <v>11743</v>
      </c>
      <c r="O19" s="25">
        <v>12585</v>
      </c>
      <c r="P19" s="22">
        <f t="shared" si="6"/>
        <v>0.93309495431068734</v>
      </c>
      <c r="Q19" s="1">
        <v>11907</v>
      </c>
      <c r="R19" s="25">
        <v>12835</v>
      </c>
      <c r="S19" s="22">
        <f t="shared" si="7"/>
        <v>0.92769770159719522</v>
      </c>
      <c r="T19" s="1">
        <v>8516</v>
      </c>
      <c r="U19" s="25">
        <v>8840</v>
      </c>
      <c r="V19" s="22">
        <f t="shared" si="8"/>
        <v>0.96334841628959278</v>
      </c>
    </row>
    <row r="20" spans="1:22" ht="13.35" customHeight="1" x14ac:dyDescent="0.2">
      <c r="A20" s="13" t="s">
        <v>13</v>
      </c>
      <c r="B20" s="1">
        <f t="shared" si="1"/>
        <v>121154</v>
      </c>
      <c r="C20" s="1">
        <f t="shared" si="0"/>
        <v>128040</v>
      </c>
      <c r="D20" s="22">
        <f t="shared" si="2"/>
        <v>0.94621993127147763</v>
      </c>
      <c r="E20" s="1">
        <v>7495</v>
      </c>
      <c r="F20" s="25">
        <v>7950.0000000000009</v>
      </c>
      <c r="G20" s="22">
        <f t="shared" si="3"/>
        <v>0.94276729559748418</v>
      </c>
      <c r="H20" s="1">
        <v>16811</v>
      </c>
      <c r="I20" s="25">
        <v>17640.000000000004</v>
      </c>
      <c r="J20" s="22">
        <f t="shared" si="4"/>
        <v>0.95300453514739214</v>
      </c>
      <c r="K20" s="1">
        <v>13012</v>
      </c>
      <c r="L20" s="25">
        <v>14249.999999999998</v>
      </c>
      <c r="M20" s="22">
        <f t="shared" si="5"/>
        <v>0.913122807017544</v>
      </c>
      <c r="N20" s="1">
        <v>28684</v>
      </c>
      <c r="O20" s="25">
        <v>31320</v>
      </c>
      <c r="P20" s="22">
        <f t="shared" si="6"/>
        <v>0.9158365261813538</v>
      </c>
      <c r="Q20" s="1">
        <v>31082</v>
      </c>
      <c r="R20" s="25">
        <v>32659.999999999996</v>
      </c>
      <c r="S20" s="22">
        <f t="shared" si="7"/>
        <v>0.95168401714635653</v>
      </c>
      <c r="T20" s="1">
        <v>24070</v>
      </c>
      <c r="U20" s="25">
        <v>24220</v>
      </c>
      <c r="V20" s="22">
        <f t="shared" si="8"/>
        <v>0.99380677126341865</v>
      </c>
    </row>
    <row r="21" spans="1:22" ht="13.35" customHeight="1" x14ac:dyDescent="0.2">
      <c r="A21" s="13" t="s">
        <v>14</v>
      </c>
      <c r="B21" s="1">
        <f t="shared" si="1"/>
        <v>427402</v>
      </c>
      <c r="C21" s="1">
        <f t="shared" si="0"/>
        <v>458170</v>
      </c>
      <c r="D21" s="22">
        <f t="shared" si="2"/>
        <v>0.93284588689787629</v>
      </c>
      <c r="E21" s="1">
        <v>28089</v>
      </c>
      <c r="F21" s="25">
        <v>29239.999999999993</v>
      </c>
      <c r="G21" s="22">
        <f t="shared" si="3"/>
        <v>0.96063611491108092</v>
      </c>
      <c r="H21" s="1">
        <v>59174</v>
      </c>
      <c r="I21" s="25">
        <v>62199.999999999985</v>
      </c>
      <c r="J21" s="22">
        <f t="shared" si="4"/>
        <v>0.95135048231511277</v>
      </c>
      <c r="K21" s="1">
        <v>51000</v>
      </c>
      <c r="L21" s="25">
        <v>58469.999999999993</v>
      </c>
      <c r="M21" s="22">
        <f t="shared" si="5"/>
        <v>0.87224217547460248</v>
      </c>
      <c r="N21" s="1">
        <v>110937</v>
      </c>
      <c r="O21" s="25">
        <v>120680.00000000001</v>
      </c>
      <c r="P21" s="22">
        <f t="shared" si="6"/>
        <v>0.91926582698044401</v>
      </c>
      <c r="Q21" s="1">
        <v>101797</v>
      </c>
      <c r="R21" s="25">
        <v>108369.99999999999</v>
      </c>
      <c r="S21" s="22">
        <f t="shared" si="7"/>
        <v>0.93934668266125321</v>
      </c>
      <c r="T21" s="1">
        <v>76405</v>
      </c>
      <c r="U21" s="25">
        <v>79210.000000000015</v>
      </c>
      <c r="V21" s="22">
        <f t="shared" si="8"/>
        <v>0.96458780457012983</v>
      </c>
    </row>
    <row r="22" spans="1:22" ht="13.35" customHeight="1" x14ac:dyDescent="0.2">
      <c r="A22" s="13" t="s">
        <v>15</v>
      </c>
      <c r="B22" s="1">
        <f t="shared" si="1"/>
        <v>48537</v>
      </c>
      <c r="C22" s="1">
        <f t="shared" si="0"/>
        <v>51875</v>
      </c>
      <c r="D22" s="22">
        <f t="shared" si="2"/>
        <v>0.93565301204819273</v>
      </c>
      <c r="E22" s="1">
        <v>2701</v>
      </c>
      <c r="F22" s="25">
        <v>2960.0000000000005</v>
      </c>
      <c r="G22" s="22">
        <f t="shared" si="3"/>
        <v>0.91249999999999987</v>
      </c>
      <c r="H22" s="1">
        <v>5976</v>
      </c>
      <c r="I22" s="25">
        <v>6219.9999999999991</v>
      </c>
      <c r="J22" s="22">
        <f t="shared" si="4"/>
        <v>0.96077170418006441</v>
      </c>
      <c r="K22" s="1">
        <v>4971</v>
      </c>
      <c r="L22" s="25">
        <v>5185</v>
      </c>
      <c r="M22" s="22">
        <f t="shared" si="5"/>
        <v>0.95872709739633555</v>
      </c>
      <c r="N22" s="1">
        <v>10229</v>
      </c>
      <c r="O22" s="25">
        <v>11564.999999999998</v>
      </c>
      <c r="P22" s="22">
        <f t="shared" si="6"/>
        <v>0.88447903156074381</v>
      </c>
      <c r="Q22" s="1">
        <v>13091</v>
      </c>
      <c r="R22" s="25">
        <v>13810.000000000002</v>
      </c>
      <c r="S22" s="22">
        <f t="shared" si="7"/>
        <v>0.94793627805937719</v>
      </c>
      <c r="T22" s="1">
        <v>11569</v>
      </c>
      <c r="U22" s="25">
        <v>12135</v>
      </c>
      <c r="V22" s="22">
        <f t="shared" si="8"/>
        <v>0.95335805521219608</v>
      </c>
    </row>
    <row r="23" spans="1:22" ht="13.35" customHeight="1" x14ac:dyDescent="0.2">
      <c r="A23" s="13" t="s">
        <v>44</v>
      </c>
      <c r="B23" s="1">
        <f t="shared" si="1"/>
        <v>619912</v>
      </c>
      <c r="C23" s="1">
        <f t="shared" si="0"/>
        <v>633290</v>
      </c>
      <c r="D23" s="22">
        <f t="shared" si="2"/>
        <v>0.97887539673767154</v>
      </c>
      <c r="E23" s="1">
        <v>38016</v>
      </c>
      <c r="F23" s="25">
        <v>38030</v>
      </c>
      <c r="G23" s="22">
        <f t="shared" si="3"/>
        <v>0.99963186957665007</v>
      </c>
      <c r="H23" s="1">
        <v>82917</v>
      </c>
      <c r="I23" s="25">
        <v>83259.999999999985</v>
      </c>
      <c r="J23" s="22">
        <f t="shared" si="4"/>
        <v>0.99588037472976232</v>
      </c>
      <c r="K23" s="1">
        <v>69544</v>
      </c>
      <c r="L23" s="25">
        <v>74710</v>
      </c>
      <c r="M23" s="22">
        <f t="shared" si="5"/>
        <v>0.93085263016999065</v>
      </c>
      <c r="N23" s="1">
        <v>178462</v>
      </c>
      <c r="O23" s="25">
        <v>180830</v>
      </c>
      <c r="P23" s="22">
        <f t="shared" si="6"/>
        <v>0.9869048277387602</v>
      </c>
      <c r="Q23" s="1">
        <v>154359</v>
      </c>
      <c r="R23" s="25">
        <v>159470.00000000003</v>
      </c>
      <c r="S23" s="22">
        <f t="shared" si="7"/>
        <v>0.96795008465542087</v>
      </c>
      <c r="T23" s="1">
        <v>96614</v>
      </c>
      <c r="U23" s="25">
        <v>96990</v>
      </c>
      <c r="V23" s="22">
        <f t="shared" si="8"/>
        <v>0.99612331168161661</v>
      </c>
    </row>
    <row r="24" spans="1:22" ht="13.35" customHeight="1" x14ac:dyDescent="0.2">
      <c r="A24" s="13" t="s">
        <v>16</v>
      </c>
      <c r="B24" s="1">
        <f t="shared" si="1"/>
        <v>32110</v>
      </c>
      <c r="C24" s="1">
        <f t="shared" si="0"/>
        <v>32760</v>
      </c>
      <c r="D24" s="22">
        <f t="shared" si="2"/>
        <v>0.98015873015873012</v>
      </c>
      <c r="E24" s="1">
        <v>1539</v>
      </c>
      <c r="F24" s="25">
        <v>1695</v>
      </c>
      <c r="G24" s="22">
        <f t="shared" si="3"/>
        <v>0.90796460176991145</v>
      </c>
      <c r="H24" s="1">
        <v>3642</v>
      </c>
      <c r="I24" s="25">
        <v>3675.0000000000009</v>
      </c>
      <c r="J24" s="22">
        <f t="shared" si="4"/>
        <v>0.99102040816326509</v>
      </c>
      <c r="K24" s="1">
        <v>2857</v>
      </c>
      <c r="L24" s="25">
        <v>3075</v>
      </c>
      <c r="M24" s="22">
        <f t="shared" si="5"/>
        <v>0.92910569105691054</v>
      </c>
      <c r="N24" s="1">
        <v>6743</v>
      </c>
      <c r="O24" s="25">
        <v>7165.0000000000018</v>
      </c>
      <c r="P24" s="22">
        <f t="shared" si="6"/>
        <v>0.94110258199581276</v>
      </c>
      <c r="Q24" s="1">
        <v>9883</v>
      </c>
      <c r="R24" s="25">
        <v>9525</v>
      </c>
      <c r="S24" s="22">
        <f t="shared" si="7"/>
        <v>1.0375853018372703</v>
      </c>
      <c r="T24" s="1">
        <v>7446</v>
      </c>
      <c r="U24" s="25">
        <v>7625.0000000000009</v>
      </c>
      <c r="V24" s="22">
        <f t="shared" si="8"/>
        <v>0.97652459016393434</v>
      </c>
    </row>
    <row r="25" spans="1:22" ht="13.35" customHeight="1" x14ac:dyDescent="0.2">
      <c r="A25" s="13" t="s">
        <v>17</v>
      </c>
      <c r="B25" s="1">
        <f t="shared" si="1"/>
        <v>65659</v>
      </c>
      <c r="C25" s="1">
        <f t="shared" si="0"/>
        <v>69880</v>
      </c>
      <c r="D25" s="22">
        <f t="shared" si="2"/>
        <v>0.93959645105895817</v>
      </c>
      <c r="E25" s="1">
        <v>4148</v>
      </c>
      <c r="F25" s="25">
        <v>4350</v>
      </c>
      <c r="G25" s="22">
        <f t="shared" si="3"/>
        <v>0.9535632183908046</v>
      </c>
      <c r="H25" s="1">
        <v>8577</v>
      </c>
      <c r="I25" s="25">
        <v>9180.0000000000018</v>
      </c>
      <c r="J25" s="22">
        <f t="shared" si="4"/>
        <v>0.93431372549019587</v>
      </c>
      <c r="K25" s="1">
        <v>7052</v>
      </c>
      <c r="L25" s="25">
        <v>7590.0000000000009</v>
      </c>
      <c r="M25" s="22">
        <f t="shared" si="5"/>
        <v>0.92911725955204205</v>
      </c>
      <c r="N25" s="1">
        <v>14520</v>
      </c>
      <c r="O25" s="25">
        <v>16040.000000000004</v>
      </c>
      <c r="P25" s="22">
        <f t="shared" si="6"/>
        <v>0.90523690773067311</v>
      </c>
      <c r="Q25" s="1">
        <v>16919</v>
      </c>
      <c r="R25" s="25">
        <v>17910</v>
      </c>
      <c r="S25" s="22">
        <f t="shared" si="7"/>
        <v>0.94466778336125068</v>
      </c>
      <c r="T25" s="1">
        <v>14443</v>
      </c>
      <c r="U25" s="25">
        <v>14810</v>
      </c>
      <c r="V25" s="22">
        <f t="shared" si="8"/>
        <v>0.97521944632005397</v>
      </c>
    </row>
    <row r="26" spans="1:22" ht="13.35" customHeight="1" x14ac:dyDescent="0.2">
      <c r="A26" s="19" t="s">
        <v>18</v>
      </c>
      <c r="B26" s="20">
        <f>E26+H26+K26+N26+Q26+T26</f>
        <v>4909551</v>
      </c>
      <c r="C26" s="20">
        <f t="shared" ref="C26" si="9">F26+I26+L26+O26+R26+U26</f>
        <v>5144760</v>
      </c>
      <c r="D26" s="21">
        <f t="shared" si="2"/>
        <v>0.9542818323886828</v>
      </c>
      <c r="E26" s="20">
        <f>SUM(E6:E25)</f>
        <v>292736</v>
      </c>
      <c r="F26" s="20">
        <f>SUM(F6:F25)</f>
        <v>298295</v>
      </c>
      <c r="G26" s="21">
        <f t="shared" si="3"/>
        <v>0.98136408588813084</v>
      </c>
      <c r="H26" s="20">
        <f>SUM(H6:H25)</f>
        <v>638765</v>
      </c>
      <c r="I26" s="20">
        <f>SUM(I6:I25)</f>
        <v>654520</v>
      </c>
      <c r="J26" s="21">
        <f t="shared" si="4"/>
        <v>0.9759289250137505</v>
      </c>
      <c r="K26" s="20">
        <f>SUM(K6:K25)</f>
        <v>585192</v>
      </c>
      <c r="L26" s="20">
        <f>SUM(L6:L25)</f>
        <v>642780</v>
      </c>
      <c r="M26" s="21">
        <f t="shared" si="5"/>
        <v>0.91040791561654066</v>
      </c>
      <c r="N26" s="20">
        <f>SUM(N6:N25)</f>
        <v>1322302</v>
      </c>
      <c r="O26" s="20">
        <f>SUM(O6:O25)</f>
        <v>1411590</v>
      </c>
      <c r="P26" s="21">
        <f t="shared" si="6"/>
        <v>0.93674650571341533</v>
      </c>
      <c r="Q26" s="20">
        <f>SUM(Q6:Q25)</f>
        <v>1221476</v>
      </c>
      <c r="R26" s="20">
        <f>SUM(R6:R25)</f>
        <v>1271825</v>
      </c>
      <c r="S26" s="21">
        <f t="shared" si="7"/>
        <v>0.96041200636880075</v>
      </c>
      <c r="T26" s="20">
        <f>SUM(T6:T25)</f>
        <v>849080</v>
      </c>
      <c r="U26" s="20">
        <f>SUM(U6:U25)</f>
        <v>865750</v>
      </c>
      <c r="V26" s="21">
        <f t="shared" si="8"/>
        <v>0.98074501876985276</v>
      </c>
    </row>
    <row r="28" spans="1:22" x14ac:dyDescent="0.2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">
        <v>47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D26 A33:XFD34 C31:XFD31 G26 J26 M26 P26 S26 V26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/>
    </sheetView>
  </sheetViews>
  <sheetFormatPr defaultColWidth="9.140625" defaultRowHeight="12" x14ac:dyDescent="0.2"/>
  <cols>
    <col min="1" max="1" width="27.5703125" style="3" customWidth="1"/>
    <col min="2" max="19" width="9.42578125" style="3" customWidth="1"/>
    <col min="20" max="16384" width="9.140625" style="3"/>
  </cols>
  <sheetData>
    <row r="1" spans="1:21" ht="15" x14ac:dyDescent="0.2">
      <c r="A1" s="24" t="str">
        <f>SUBSTITUTE(Ethnicity!A1,"Ethnicity","Deprivation")</f>
        <v>Access to Primary Care by Prioritised Deprivation (July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1" x14ac:dyDescent="0.2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1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3.35" customHeight="1" x14ac:dyDescent="0.2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40</v>
      </c>
      <c r="R4" s="15"/>
      <c r="S4" s="15"/>
    </row>
    <row r="5" spans="1:21" ht="26.45" customHeight="1" x14ac:dyDescent="0.2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1" ht="13.35" customHeight="1" x14ac:dyDescent="0.2">
      <c r="A6" s="13" t="s">
        <v>3</v>
      </c>
      <c r="B6" s="1">
        <f>[1]Ethnicity!B6</f>
        <v>464845</v>
      </c>
      <c r="C6" s="1">
        <f>F6+I6+L6+O6+R6</f>
        <v>472630.00000000012</v>
      </c>
      <c r="D6" s="22">
        <f>IF(B6=0,"",B6/C6)</f>
        <v>0.9835283414087127</v>
      </c>
      <c r="E6" s="1">
        <v>106484</v>
      </c>
      <c r="F6" s="25">
        <v>109144.35728319459</v>
      </c>
      <c r="G6" s="22">
        <f>IF(E6=0,"",E6/F6)</f>
        <v>0.97562533373766802</v>
      </c>
      <c r="H6" s="1">
        <v>101327</v>
      </c>
      <c r="I6" s="25">
        <v>104895.33956039554</v>
      </c>
      <c r="J6" s="22">
        <f>IF(H6=0,"",H6/I6)</f>
        <v>0.96598190562755171</v>
      </c>
      <c r="K6" s="1">
        <v>89716</v>
      </c>
      <c r="L6" s="25">
        <v>90675.013028873931</v>
      </c>
      <c r="M6" s="22">
        <f>IF(K6=0,"",K6/L6)</f>
        <v>0.98942362403004513</v>
      </c>
      <c r="N6" s="1">
        <v>81449</v>
      </c>
      <c r="O6" s="25">
        <v>82095.894426620536</v>
      </c>
      <c r="P6" s="22">
        <f>IF(N6=0,"",N6/O6)</f>
        <v>0.99212025849601104</v>
      </c>
      <c r="Q6" s="1">
        <v>82537</v>
      </c>
      <c r="R6" s="25">
        <v>85819.395700915455</v>
      </c>
      <c r="S6" s="22">
        <f>IF(Q6=0,"",Q6/R6)</f>
        <v>0.96175228601754836</v>
      </c>
      <c r="T6" s="5"/>
      <c r="U6" s="5"/>
    </row>
    <row r="7" spans="1:21" ht="13.35" customHeight="1" x14ac:dyDescent="0.2">
      <c r="A7" s="13" t="s">
        <v>4</v>
      </c>
      <c r="B7" s="1">
        <f>[1]Ethnicity!B7</f>
        <v>256784</v>
      </c>
      <c r="C7" s="1">
        <f t="shared" ref="C7:C25" si="0">F7+I7+L7+O7+R7</f>
        <v>278479.99999999994</v>
      </c>
      <c r="D7" s="22">
        <f t="shared" ref="D7:D26" si="1">IF(B7=0,"",B7/C7)</f>
        <v>0.92209135305946588</v>
      </c>
      <c r="E7" s="1">
        <v>38966</v>
      </c>
      <c r="F7" s="25">
        <v>33399.46397016335</v>
      </c>
      <c r="G7" s="22">
        <f t="shared" ref="G7:G26" si="2">IF(E7=0,"",E7/F7)</f>
        <v>1.1666654301640706</v>
      </c>
      <c r="H7" s="1">
        <v>43789</v>
      </c>
      <c r="I7" s="25">
        <v>48004.556052741944</v>
      </c>
      <c r="J7" s="22">
        <f t="shared" ref="J7:J26" si="3">IF(H7=0,"",H7/I7)</f>
        <v>0.91218425084255816</v>
      </c>
      <c r="K7" s="1">
        <v>58048</v>
      </c>
      <c r="L7" s="25">
        <v>61297.581779204083</v>
      </c>
      <c r="M7" s="22">
        <f t="shared" ref="M7:M26" si="4">IF(K7=0,"",K7/L7)</f>
        <v>0.9469867866744045</v>
      </c>
      <c r="N7" s="1">
        <v>55734</v>
      </c>
      <c r="O7" s="25">
        <v>64599.27471282013</v>
      </c>
      <c r="P7" s="22">
        <f t="shared" ref="P7:P26" si="5">IF(N7=0,"",N7/O7)</f>
        <v>0.86276510452739241</v>
      </c>
      <c r="Q7" s="1">
        <v>55304</v>
      </c>
      <c r="R7" s="25">
        <v>71179.123485070464</v>
      </c>
      <c r="S7" s="22">
        <f t="shared" ref="S7:S26" si="6">IF(Q7=0,"",Q7/R7)</f>
        <v>0.77696938782338043</v>
      </c>
      <c r="T7" s="5"/>
      <c r="U7" s="5"/>
    </row>
    <row r="8" spans="1:21" ht="13.35" customHeight="1" x14ac:dyDescent="0.2">
      <c r="A8" s="13" t="s">
        <v>5</v>
      </c>
      <c r="B8" s="1">
        <f>[1]Ethnicity!B8</f>
        <v>575207</v>
      </c>
      <c r="C8" s="1">
        <f t="shared" si="0"/>
        <v>596210</v>
      </c>
      <c r="D8" s="22">
        <f t="shared" si="1"/>
        <v>0.96477247949547973</v>
      </c>
      <c r="E8" s="1">
        <v>206818</v>
      </c>
      <c r="F8" s="25">
        <v>181168.75711031968</v>
      </c>
      <c r="G8" s="22">
        <f t="shared" si="2"/>
        <v>1.1415765240033171</v>
      </c>
      <c r="H8" s="1">
        <v>125761</v>
      </c>
      <c r="I8" s="25">
        <v>132297.23989591797</v>
      </c>
      <c r="J8" s="22">
        <f t="shared" si="3"/>
        <v>0.95059428374272803</v>
      </c>
      <c r="K8" s="1">
        <v>100988</v>
      </c>
      <c r="L8" s="25">
        <v>118931.43486749451</v>
      </c>
      <c r="M8" s="22">
        <f t="shared" si="4"/>
        <v>0.84912790392644388</v>
      </c>
      <c r="N8" s="1">
        <v>88280</v>
      </c>
      <c r="O8" s="25">
        <v>106261.82970521737</v>
      </c>
      <c r="P8" s="22">
        <f t="shared" si="5"/>
        <v>0.83077809073021747</v>
      </c>
      <c r="Q8" s="1">
        <v>47554</v>
      </c>
      <c r="R8" s="25">
        <v>57550.738421050475</v>
      </c>
      <c r="S8" s="22">
        <f t="shared" si="6"/>
        <v>0.82629695647147516</v>
      </c>
      <c r="T8" s="5"/>
      <c r="U8" s="5"/>
    </row>
    <row r="9" spans="1:21" ht="13.35" customHeight="1" x14ac:dyDescent="0.2">
      <c r="A9" s="13" t="s">
        <v>38</v>
      </c>
      <c r="B9" s="1">
        <f>[1]Ethnicity!B9</f>
        <v>302859</v>
      </c>
      <c r="C9" s="1">
        <f t="shared" si="0"/>
        <v>322030</v>
      </c>
      <c r="D9" s="22">
        <f t="shared" si="1"/>
        <v>0.94046827935285537</v>
      </c>
      <c r="E9" s="1">
        <v>98441</v>
      </c>
      <c r="F9" s="25">
        <v>99838.502921541032</v>
      </c>
      <c r="G9" s="22">
        <f t="shared" si="2"/>
        <v>0.9860023650130324</v>
      </c>
      <c r="H9" s="1">
        <v>71156</v>
      </c>
      <c r="I9" s="25">
        <v>75184.838405044313</v>
      </c>
      <c r="J9" s="22">
        <f t="shared" si="3"/>
        <v>0.94641421740724241</v>
      </c>
      <c r="K9" s="1">
        <v>52552</v>
      </c>
      <c r="L9" s="25">
        <v>58234.162311355605</v>
      </c>
      <c r="M9" s="22">
        <f t="shared" si="4"/>
        <v>0.90242561950191236</v>
      </c>
      <c r="N9" s="1">
        <v>40733</v>
      </c>
      <c r="O9" s="25">
        <v>47904.829289235189</v>
      </c>
      <c r="P9" s="22">
        <f t="shared" si="5"/>
        <v>0.85029005643807209</v>
      </c>
      <c r="Q9" s="1">
        <v>35478</v>
      </c>
      <c r="R9" s="25">
        <v>40867.667072823861</v>
      </c>
      <c r="S9" s="22">
        <f t="shared" si="6"/>
        <v>0.86811904229277925</v>
      </c>
      <c r="T9" s="5"/>
      <c r="U9" s="5"/>
    </row>
    <row r="10" spans="1:21" ht="13.35" customHeight="1" x14ac:dyDescent="0.2">
      <c r="A10" s="13" t="s">
        <v>6</v>
      </c>
      <c r="B10" s="1">
        <f>[1]Ethnicity!B10</f>
        <v>575457</v>
      </c>
      <c r="C10" s="1">
        <f t="shared" si="0"/>
        <v>609409.99999999988</v>
      </c>
      <c r="D10" s="22">
        <f t="shared" si="1"/>
        <v>0.944285456425067</v>
      </c>
      <c r="E10" s="1">
        <v>100864</v>
      </c>
      <c r="F10" s="25">
        <v>104532.6400792436</v>
      </c>
      <c r="G10" s="22">
        <f t="shared" si="2"/>
        <v>0.96490435832805432</v>
      </c>
      <c r="H10" s="1">
        <v>98556</v>
      </c>
      <c r="I10" s="25">
        <v>98677.17658032279</v>
      </c>
      <c r="J10" s="22">
        <f t="shared" si="3"/>
        <v>0.99877198979011983</v>
      </c>
      <c r="K10" s="1">
        <v>82058</v>
      </c>
      <c r="L10" s="25">
        <v>83695.461906137221</v>
      </c>
      <c r="M10" s="22">
        <f t="shared" si="4"/>
        <v>0.98043547560591038</v>
      </c>
      <c r="N10" s="1">
        <v>95307</v>
      </c>
      <c r="O10" s="25">
        <v>94505.261757721033</v>
      </c>
      <c r="P10" s="22">
        <f t="shared" si="5"/>
        <v>1.0084835302010415</v>
      </c>
      <c r="Q10" s="1">
        <v>194484</v>
      </c>
      <c r="R10" s="25">
        <v>227999.45967657529</v>
      </c>
      <c r="S10" s="22">
        <f t="shared" si="6"/>
        <v>0.85300202147795401</v>
      </c>
      <c r="T10" s="5"/>
      <c r="U10" s="5"/>
    </row>
    <row r="11" spans="1:21" ht="13.35" customHeight="1" x14ac:dyDescent="0.2">
      <c r="A11" s="13" t="s">
        <v>42</v>
      </c>
      <c r="B11" s="1">
        <f>[1]Ethnicity!B11</f>
        <v>168391</v>
      </c>
      <c r="C11" s="1">
        <f t="shared" si="0"/>
        <v>183129.99999999997</v>
      </c>
      <c r="D11" s="22">
        <f t="shared" si="1"/>
        <v>0.91951619068421353</v>
      </c>
      <c r="E11" s="1">
        <v>27234</v>
      </c>
      <c r="F11" s="25">
        <v>25971.896220692015</v>
      </c>
      <c r="G11" s="22">
        <f t="shared" si="2"/>
        <v>1.0485949800732091</v>
      </c>
      <c r="H11" s="1">
        <v>24094</v>
      </c>
      <c r="I11" s="25">
        <v>24950.563429664577</v>
      </c>
      <c r="J11" s="22">
        <f t="shared" si="3"/>
        <v>0.96566957567594724</v>
      </c>
      <c r="K11" s="1">
        <v>31333</v>
      </c>
      <c r="L11" s="25">
        <v>35039.025357907572</v>
      </c>
      <c r="M11" s="22">
        <f t="shared" si="4"/>
        <v>0.89423149416822467</v>
      </c>
      <c r="N11" s="1">
        <v>38726</v>
      </c>
      <c r="O11" s="25">
        <v>43905.970655945399</v>
      </c>
      <c r="P11" s="22">
        <f t="shared" si="5"/>
        <v>0.88202127003325981</v>
      </c>
      <c r="Q11" s="1">
        <v>44777</v>
      </c>
      <c r="R11" s="25">
        <v>53262.544335790415</v>
      </c>
      <c r="S11" s="22">
        <f t="shared" si="6"/>
        <v>0.84068458535713531</v>
      </c>
      <c r="T11" s="5"/>
      <c r="U11" s="5"/>
    </row>
    <row r="12" spans="1:21" ht="13.35" customHeight="1" x14ac:dyDescent="0.2">
      <c r="A12" s="13" t="s">
        <v>7</v>
      </c>
      <c r="B12" s="1">
        <f>[1]Ethnicity!B12</f>
        <v>150969</v>
      </c>
      <c r="C12" s="1">
        <f t="shared" si="0"/>
        <v>161460</v>
      </c>
      <c r="D12" s="22">
        <f t="shared" si="1"/>
        <v>0.93502415458937194</v>
      </c>
      <c r="E12" s="1">
        <v>33880</v>
      </c>
      <c r="F12" s="25">
        <v>35616.247169181035</v>
      </c>
      <c r="G12" s="22">
        <f t="shared" si="2"/>
        <v>0.95125126010795935</v>
      </c>
      <c r="H12" s="1">
        <v>28224</v>
      </c>
      <c r="I12" s="25">
        <v>28240.29478814514</v>
      </c>
      <c r="J12" s="22">
        <f t="shared" si="3"/>
        <v>0.99942299511151067</v>
      </c>
      <c r="K12" s="1">
        <v>28173</v>
      </c>
      <c r="L12" s="25">
        <v>30814.872995225873</v>
      </c>
      <c r="M12" s="22">
        <f t="shared" si="4"/>
        <v>0.91426630265082787</v>
      </c>
      <c r="N12" s="1">
        <v>30703</v>
      </c>
      <c r="O12" s="25">
        <v>33899.312512574623</v>
      </c>
      <c r="P12" s="22">
        <f t="shared" si="5"/>
        <v>0.90571158304791632</v>
      </c>
      <c r="Q12" s="1">
        <v>29153</v>
      </c>
      <c r="R12" s="25">
        <v>32889.272534873351</v>
      </c>
      <c r="S12" s="22">
        <f t="shared" si="6"/>
        <v>0.88639844402421231</v>
      </c>
      <c r="T12" s="5"/>
      <c r="U12" s="5"/>
    </row>
    <row r="13" spans="1:21" ht="13.35" customHeight="1" x14ac:dyDescent="0.2">
      <c r="A13" s="13" t="s">
        <v>8</v>
      </c>
      <c r="B13" s="1">
        <f>[1]Ethnicity!B13</f>
        <v>109613</v>
      </c>
      <c r="C13" s="1">
        <f t="shared" si="0"/>
        <v>118680.00000000003</v>
      </c>
      <c r="D13" s="22">
        <f t="shared" si="1"/>
        <v>0.92360128075497117</v>
      </c>
      <c r="E13" s="1">
        <v>13260</v>
      </c>
      <c r="F13" s="25">
        <v>12438.511389485735</v>
      </c>
      <c r="G13" s="22">
        <f t="shared" si="2"/>
        <v>1.0660439649722611</v>
      </c>
      <c r="H13" s="1">
        <v>19851</v>
      </c>
      <c r="I13" s="25">
        <v>21015.682409330519</v>
      </c>
      <c r="J13" s="22">
        <f t="shared" si="3"/>
        <v>0.94458031927559849</v>
      </c>
      <c r="K13" s="1">
        <v>15836</v>
      </c>
      <c r="L13" s="25">
        <v>17833.858799736056</v>
      </c>
      <c r="M13" s="22">
        <f t="shared" si="4"/>
        <v>0.88797383549063291</v>
      </c>
      <c r="N13" s="1">
        <v>22334</v>
      </c>
      <c r="O13" s="25">
        <v>25141.950061794625</v>
      </c>
      <c r="P13" s="22">
        <f t="shared" si="5"/>
        <v>0.88831613876834681</v>
      </c>
      <c r="Q13" s="1">
        <v>36504</v>
      </c>
      <c r="R13" s="25">
        <v>42249.997339653077</v>
      </c>
      <c r="S13" s="22">
        <f t="shared" si="6"/>
        <v>0.86400005440331096</v>
      </c>
      <c r="T13" s="5"/>
      <c r="U13" s="5"/>
    </row>
    <row r="14" spans="1:21" ht="13.35" customHeight="1" x14ac:dyDescent="0.2">
      <c r="A14" s="13" t="s">
        <v>39</v>
      </c>
      <c r="B14" s="1">
        <f>[1]Ethnicity!B14</f>
        <v>175748</v>
      </c>
      <c r="C14" s="1">
        <f t="shared" si="0"/>
        <v>191149.99999999997</v>
      </c>
      <c r="D14" s="22">
        <f t="shared" si="1"/>
        <v>0.91942453570494387</v>
      </c>
      <c r="E14" s="1">
        <v>26086</v>
      </c>
      <c r="F14" s="25">
        <v>24669.185252279298</v>
      </c>
      <c r="G14" s="22">
        <f t="shared" si="2"/>
        <v>1.0574325715759014</v>
      </c>
      <c r="H14" s="1">
        <v>27493</v>
      </c>
      <c r="I14" s="25">
        <v>28415.80260295374</v>
      </c>
      <c r="J14" s="22">
        <f t="shared" si="3"/>
        <v>0.96752502064264001</v>
      </c>
      <c r="K14" s="1">
        <v>36269</v>
      </c>
      <c r="L14" s="25">
        <v>41395.781102731533</v>
      </c>
      <c r="M14" s="22">
        <f t="shared" si="4"/>
        <v>0.87615208685135215</v>
      </c>
      <c r="N14" s="1">
        <v>39988</v>
      </c>
      <c r="O14" s="25">
        <v>45892.255957229834</v>
      </c>
      <c r="P14" s="22">
        <f t="shared" si="5"/>
        <v>0.87134526655799138</v>
      </c>
      <c r="Q14" s="1">
        <v>43570</v>
      </c>
      <c r="R14" s="25">
        <v>50776.975084805563</v>
      </c>
      <c r="S14" s="22">
        <f t="shared" si="6"/>
        <v>0.85806608068383794</v>
      </c>
      <c r="T14" s="5"/>
      <c r="U14" s="5"/>
    </row>
    <row r="15" spans="1:21" ht="13.35" customHeight="1" x14ac:dyDescent="0.2">
      <c r="A15" s="13" t="s">
        <v>9</v>
      </c>
      <c r="B15" s="1">
        <f>[1]Ethnicity!B15</f>
        <v>155443</v>
      </c>
      <c r="C15" s="1">
        <f t="shared" si="0"/>
        <v>165910</v>
      </c>
      <c r="D15" s="22">
        <f t="shared" si="1"/>
        <v>0.93691157856669283</v>
      </c>
      <c r="E15" s="1">
        <v>30748</v>
      </c>
      <c r="F15" s="25">
        <v>29022.040594098187</v>
      </c>
      <c r="G15" s="22">
        <f t="shared" si="2"/>
        <v>1.0594706426760632</v>
      </c>
      <c r="H15" s="1">
        <v>37498</v>
      </c>
      <c r="I15" s="25">
        <v>39865.733181894917</v>
      </c>
      <c r="J15" s="22">
        <f t="shared" si="3"/>
        <v>0.94060730876084264</v>
      </c>
      <c r="K15" s="1">
        <v>40540</v>
      </c>
      <c r="L15" s="25">
        <v>43964.574739111144</v>
      </c>
      <c r="M15" s="22">
        <f t="shared" si="4"/>
        <v>0.92210604197964363</v>
      </c>
      <c r="N15" s="1">
        <v>32040</v>
      </c>
      <c r="O15" s="25">
        <v>37853.875149494335</v>
      </c>
      <c r="P15" s="22">
        <f t="shared" si="5"/>
        <v>0.84641268228064093</v>
      </c>
      <c r="Q15" s="1">
        <v>12805</v>
      </c>
      <c r="R15" s="25">
        <v>15203.776335401419</v>
      </c>
      <c r="S15" s="22">
        <f t="shared" si="6"/>
        <v>0.84222496552938897</v>
      </c>
      <c r="T15" s="5"/>
      <c r="U15" s="5"/>
    </row>
    <row r="16" spans="1:21" ht="13.35" customHeight="1" x14ac:dyDescent="0.2">
      <c r="A16" s="13" t="s">
        <v>10</v>
      </c>
      <c r="B16" s="1">
        <f>[1]Ethnicity!B16</f>
        <v>190435</v>
      </c>
      <c r="C16" s="1">
        <f t="shared" si="0"/>
        <v>204170</v>
      </c>
      <c r="D16" s="22">
        <f t="shared" si="1"/>
        <v>0.93272762893667038</v>
      </c>
      <c r="E16" s="1">
        <v>13320</v>
      </c>
      <c r="F16" s="25">
        <v>12697.769208582848</v>
      </c>
      <c r="G16" s="22">
        <f t="shared" si="2"/>
        <v>1.0490031580505152</v>
      </c>
      <c r="H16" s="1">
        <v>23455</v>
      </c>
      <c r="I16" s="25">
        <v>23553.312275781791</v>
      </c>
      <c r="J16" s="22">
        <f t="shared" si="3"/>
        <v>0.99582596814279589</v>
      </c>
      <c r="K16" s="1">
        <v>35558</v>
      </c>
      <c r="L16" s="25">
        <v>37309.375667568645</v>
      </c>
      <c r="M16" s="22">
        <f t="shared" si="4"/>
        <v>0.95305802800953765</v>
      </c>
      <c r="N16" s="1">
        <v>48227</v>
      </c>
      <c r="O16" s="25">
        <v>51209.974234956622</v>
      </c>
      <c r="P16" s="22">
        <f t="shared" si="5"/>
        <v>0.94175013208812741</v>
      </c>
      <c r="Q16" s="1">
        <v>66168</v>
      </c>
      <c r="R16" s="25">
        <v>79399.568613110081</v>
      </c>
      <c r="S16" s="22">
        <f t="shared" si="6"/>
        <v>0.83335465363063266</v>
      </c>
      <c r="T16" s="5"/>
      <c r="U16" s="5"/>
    </row>
    <row r="17" spans="1:21" ht="13.35" customHeight="1" x14ac:dyDescent="0.2">
      <c r="A17" s="13" t="s">
        <v>11</v>
      </c>
      <c r="B17" s="1">
        <f>[1]Ethnicity!B17</f>
        <v>60446</v>
      </c>
      <c r="C17" s="1">
        <f t="shared" si="0"/>
        <v>62510.000000000015</v>
      </c>
      <c r="D17" s="22">
        <f t="shared" si="1"/>
        <v>0.96698128299472064</v>
      </c>
      <c r="E17" s="1">
        <v>11777</v>
      </c>
      <c r="F17" s="25">
        <v>10877.94115752751</v>
      </c>
      <c r="G17" s="22">
        <f t="shared" si="2"/>
        <v>1.0826497247459685</v>
      </c>
      <c r="H17" s="1">
        <v>14995</v>
      </c>
      <c r="I17" s="25">
        <v>14935.96233247159</v>
      </c>
      <c r="J17" s="22">
        <f t="shared" si="3"/>
        <v>1.0039527193637907</v>
      </c>
      <c r="K17" s="1">
        <v>15237</v>
      </c>
      <c r="L17" s="25">
        <v>16473.91934009752</v>
      </c>
      <c r="M17" s="22">
        <f t="shared" si="4"/>
        <v>0.92491651108872075</v>
      </c>
      <c r="N17" s="1">
        <v>13184</v>
      </c>
      <c r="O17" s="25">
        <v>14237.474875587504</v>
      </c>
      <c r="P17" s="22">
        <f t="shared" si="5"/>
        <v>0.92600690187036883</v>
      </c>
      <c r="Q17" s="1">
        <v>5347</v>
      </c>
      <c r="R17" s="25">
        <v>5984.7022943158854</v>
      </c>
      <c r="S17" s="22">
        <f t="shared" si="6"/>
        <v>0.89344460877835841</v>
      </c>
      <c r="T17" s="5"/>
      <c r="U17" s="5"/>
    </row>
    <row r="18" spans="1:21" ht="13.35" customHeight="1" x14ac:dyDescent="0.2">
      <c r="A18" s="13" t="s">
        <v>12</v>
      </c>
      <c r="B18" s="1">
        <f>[1]Ethnicity!B18</f>
        <v>332899</v>
      </c>
      <c r="C18" s="1">
        <f t="shared" si="0"/>
        <v>352970</v>
      </c>
      <c r="D18" s="22">
        <f t="shared" si="1"/>
        <v>0.94313681049380971</v>
      </c>
      <c r="E18" s="1">
        <v>91690</v>
      </c>
      <c r="F18" s="25">
        <v>81922.460556668288</v>
      </c>
      <c r="G18" s="22">
        <f t="shared" si="2"/>
        <v>1.1192290780447836</v>
      </c>
      <c r="H18" s="1">
        <v>77578</v>
      </c>
      <c r="I18" s="25">
        <v>84230.309342078501</v>
      </c>
      <c r="J18" s="22">
        <f t="shared" si="3"/>
        <v>0.92102238025670835</v>
      </c>
      <c r="K18" s="1">
        <v>64263</v>
      </c>
      <c r="L18" s="25">
        <v>73836.028909490196</v>
      </c>
      <c r="M18" s="22">
        <f t="shared" si="4"/>
        <v>0.87034745704938954</v>
      </c>
      <c r="N18" s="1">
        <v>60763</v>
      </c>
      <c r="O18" s="25">
        <v>70917.336036420966</v>
      </c>
      <c r="P18" s="22">
        <f t="shared" si="5"/>
        <v>0.85681447437328995</v>
      </c>
      <c r="Q18" s="1">
        <v>34373</v>
      </c>
      <c r="R18" s="25">
        <v>42063.865155342057</v>
      </c>
      <c r="S18" s="22">
        <f t="shared" si="6"/>
        <v>0.81716218595367651</v>
      </c>
      <c r="T18" s="5"/>
      <c r="U18" s="5"/>
    </row>
    <row r="19" spans="1:21" ht="13.35" customHeight="1" x14ac:dyDescent="0.2">
      <c r="A19" s="13" t="s">
        <v>43</v>
      </c>
      <c r="B19" s="1">
        <f>[1]Ethnicity!B19</f>
        <v>48872</v>
      </c>
      <c r="C19" s="1">
        <f t="shared" si="0"/>
        <v>52005</v>
      </c>
      <c r="D19" s="22">
        <f t="shared" si="1"/>
        <v>0.93975579271223919</v>
      </c>
      <c r="E19" s="1">
        <v>5623</v>
      </c>
      <c r="F19" s="25">
        <v>4607.1456243661987</v>
      </c>
      <c r="G19" s="22">
        <f t="shared" si="2"/>
        <v>1.2204953909555554</v>
      </c>
      <c r="H19" s="1">
        <v>4798</v>
      </c>
      <c r="I19" s="25">
        <v>4731.7240861381324</v>
      </c>
      <c r="J19" s="22">
        <f t="shared" si="3"/>
        <v>1.0140067156612167</v>
      </c>
      <c r="K19" s="1">
        <v>5393</v>
      </c>
      <c r="L19" s="25">
        <v>5622.3046339754355</v>
      </c>
      <c r="M19" s="22">
        <f t="shared" si="4"/>
        <v>0.95921518862749733</v>
      </c>
      <c r="N19" s="1">
        <v>9920</v>
      </c>
      <c r="O19" s="25">
        <v>10671.123146741891</v>
      </c>
      <c r="P19" s="22">
        <f t="shared" si="5"/>
        <v>0.92961161290962857</v>
      </c>
      <c r="Q19" s="1">
        <v>22166</v>
      </c>
      <c r="R19" s="25">
        <v>26372.702508778337</v>
      </c>
      <c r="S19" s="22">
        <f t="shared" si="6"/>
        <v>0.84049027560303669</v>
      </c>
      <c r="T19" s="5"/>
      <c r="U19" s="5"/>
    </row>
    <row r="20" spans="1:21" ht="13.35" customHeight="1" x14ac:dyDescent="0.2">
      <c r="A20" s="13" t="s">
        <v>13</v>
      </c>
      <c r="B20" s="1">
        <f>[1]Ethnicity!B20</f>
        <v>120342</v>
      </c>
      <c r="C20" s="1">
        <f t="shared" si="0"/>
        <v>128040.00000000001</v>
      </c>
      <c r="D20" s="22">
        <f t="shared" si="1"/>
        <v>0.93987816307403926</v>
      </c>
      <c r="E20" s="1">
        <v>18831</v>
      </c>
      <c r="F20" s="25">
        <v>16436.577539483795</v>
      </c>
      <c r="G20" s="22">
        <f t="shared" si="2"/>
        <v>1.1456764618281601</v>
      </c>
      <c r="H20" s="1">
        <v>26919</v>
      </c>
      <c r="I20" s="25">
        <v>28111.795769587556</v>
      </c>
      <c r="J20" s="22">
        <f t="shared" si="3"/>
        <v>0.95756956334756926</v>
      </c>
      <c r="K20" s="1">
        <v>26080</v>
      </c>
      <c r="L20" s="25">
        <v>30268.563359410691</v>
      </c>
      <c r="M20" s="22">
        <f t="shared" si="4"/>
        <v>0.86162001447919923</v>
      </c>
      <c r="N20" s="1">
        <v>27499</v>
      </c>
      <c r="O20" s="25">
        <v>32878.650161750069</v>
      </c>
      <c r="P20" s="22">
        <f t="shared" si="5"/>
        <v>0.83637861848694217</v>
      </c>
      <c r="Q20" s="1">
        <v>16653</v>
      </c>
      <c r="R20" s="25">
        <v>20344.4131697679</v>
      </c>
      <c r="S20" s="22">
        <f t="shared" si="6"/>
        <v>0.81855396177003548</v>
      </c>
      <c r="T20" s="5"/>
      <c r="U20" s="5"/>
    </row>
    <row r="21" spans="1:21" ht="13.35" customHeight="1" x14ac:dyDescent="0.2">
      <c r="A21" s="13" t="s">
        <v>14</v>
      </c>
      <c r="B21" s="1">
        <f>[1]Ethnicity!B21</f>
        <v>423773</v>
      </c>
      <c r="C21" s="1">
        <f t="shared" si="0"/>
        <v>458170</v>
      </c>
      <c r="D21" s="22">
        <f t="shared" si="1"/>
        <v>0.92492524608769666</v>
      </c>
      <c r="E21" s="1">
        <v>71070</v>
      </c>
      <c r="F21" s="25">
        <v>65303.830075357306</v>
      </c>
      <c r="G21" s="22">
        <f t="shared" si="2"/>
        <v>1.0882975763900651</v>
      </c>
      <c r="H21" s="1">
        <v>65633</v>
      </c>
      <c r="I21" s="25">
        <v>69014.083804120048</v>
      </c>
      <c r="J21" s="22">
        <f t="shared" si="3"/>
        <v>0.95100878519641807</v>
      </c>
      <c r="K21" s="1">
        <v>85778</v>
      </c>
      <c r="L21" s="25">
        <v>93359.459206463813</v>
      </c>
      <c r="M21" s="22">
        <f t="shared" si="4"/>
        <v>0.91879281145258707</v>
      </c>
      <c r="N21" s="1">
        <v>96275</v>
      </c>
      <c r="O21" s="25">
        <v>111444.90536507677</v>
      </c>
      <c r="P21" s="22">
        <f t="shared" si="5"/>
        <v>0.86387977704873598</v>
      </c>
      <c r="Q21" s="1">
        <v>98082</v>
      </c>
      <c r="R21" s="25">
        <v>119047.72154898205</v>
      </c>
      <c r="S21" s="22">
        <f t="shared" si="6"/>
        <v>0.82388809062292112</v>
      </c>
      <c r="T21" s="5"/>
      <c r="U21" s="5"/>
    </row>
    <row r="22" spans="1:21" ht="13.35" customHeight="1" x14ac:dyDescent="0.2">
      <c r="A22" s="13" t="s">
        <v>15</v>
      </c>
      <c r="B22" s="1">
        <f>[1]Ethnicity!B22</f>
        <v>48362</v>
      </c>
      <c r="C22" s="1">
        <f t="shared" si="0"/>
        <v>51875</v>
      </c>
      <c r="D22" s="22">
        <f t="shared" si="1"/>
        <v>0.93227951807228915</v>
      </c>
      <c r="E22" s="1">
        <v>7782</v>
      </c>
      <c r="F22" s="25">
        <v>7527.6868716092604</v>
      </c>
      <c r="G22" s="22">
        <f t="shared" si="2"/>
        <v>1.0337837017835962</v>
      </c>
      <c r="H22" s="1">
        <v>10327</v>
      </c>
      <c r="I22" s="25">
        <v>10537.738864285986</v>
      </c>
      <c r="J22" s="22">
        <f t="shared" si="3"/>
        <v>0.98000151009623016</v>
      </c>
      <c r="K22" s="1">
        <v>8534</v>
      </c>
      <c r="L22" s="25">
        <v>8762.7818175429275</v>
      </c>
      <c r="M22" s="22">
        <f t="shared" si="4"/>
        <v>0.97389164510693282</v>
      </c>
      <c r="N22" s="1">
        <v>12180</v>
      </c>
      <c r="O22" s="25">
        <v>14237.08699823508</v>
      </c>
      <c r="P22" s="22">
        <f t="shared" si="5"/>
        <v>0.85551208625120512</v>
      </c>
      <c r="Q22" s="1">
        <v>8976</v>
      </c>
      <c r="R22" s="25">
        <v>10809.705448326749</v>
      </c>
      <c r="S22" s="22">
        <f t="shared" si="6"/>
        <v>0.83036490151444498</v>
      </c>
      <c r="T22" s="5"/>
      <c r="U22" s="5"/>
    </row>
    <row r="23" spans="1:21" ht="13.35" customHeight="1" x14ac:dyDescent="0.2">
      <c r="A23" s="13" t="s">
        <v>44</v>
      </c>
      <c r="B23" s="1">
        <f>[1]Ethnicity!B23</f>
        <v>613989</v>
      </c>
      <c r="C23" s="1">
        <f t="shared" si="0"/>
        <v>633290</v>
      </c>
      <c r="D23" s="22">
        <f t="shared" si="1"/>
        <v>0.96952265154984285</v>
      </c>
      <c r="E23" s="1">
        <v>161920</v>
      </c>
      <c r="F23" s="25">
        <v>164633.70478420204</v>
      </c>
      <c r="G23" s="22">
        <f t="shared" si="2"/>
        <v>0.98351671191655987</v>
      </c>
      <c r="H23" s="1">
        <v>166333</v>
      </c>
      <c r="I23" s="25">
        <v>167820.57556418239</v>
      </c>
      <c r="J23" s="22">
        <f t="shared" si="3"/>
        <v>0.99113591668255552</v>
      </c>
      <c r="K23" s="1">
        <v>139315</v>
      </c>
      <c r="L23" s="25">
        <v>141063.02103436142</v>
      </c>
      <c r="M23" s="22">
        <f t="shared" si="4"/>
        <v>0.98760822629811951</v>
      </c>
      <c r="N23" s="1">
        <v>96594</v>
      </c>
      <c r="O23" s="25">
        <v>106162.73162485995</v>
      </c>
      <c r="P23" s="22">
        <f t="shared" si="5"/>
        <v>0.90986731898843431</v>
      </c>
      <c r="Q23" s="1">
        <v>46082</v>
      </c>
      <c r="R23" s="25">
        <v>53609.96699239422</v>
      </c>
      <c r="S23" s="22">
        <f t="shared" si="6"/>
        <v>0.8595789661004225</v>
      </c>
      <c r="T23" s="5"/>
      <c r="U23" s="5"/>
    </row>
    <row r="24" spans="1:21" ht="13.35" customHeight="1" x14ac:dyDescent="0.2">
      <c r="A24" s="13" t="s">
        <v>16</v>
      </c>
      <c r="B24" s="1">
        <f>[1]Ethnicity!B24</f>
        <v>31935</v>
      </c>
      <c r="C24" s="1">
        <f t="shared" si="0"/>
        <v>32760.000000000004</v>
      </c>
      <c r="D24" s="22">
        <f t="shared" si="1"/>
        <v>0.97481684981684968</v>
      </c>
      <c r="E24" s="1">
        <v>3471</v>
      </c>
      <c r="F24" s="25">
        <v>2848.5529894028891</v>
      </c>
      <c r="G24" s="22">
        <f t="shared" si="2"/>
        <v>1.2185134041433394</v>
      </c>
      <c r="H24" s="1">
        <v>5895</v>
      </c>
      <c r="I24" s="25">
        <v>5747.1420787404486</v>
      </c>
      <c r="J24" s="22">
        <f t="shared" si="3"/>
        <v>1.0257272082773976</v>
      </c>
      <c r="K24" s="1">
        <v>10567</v>
      </c>
      <c r="L24" s="25">
        <v>11476.229015276182</v>
      </c>
      <c r="M24" s="22">
        <f t="shared" si="4"/>
        <v>0.9207728414912344</v>
      </c>
      <c r="N24" s="1">
        <v>8509</v>
      </c>
      <c r="O24" s="25">
        <v>9238.2304730692231</v>
      </c>
      <c r="P24" s="22">
        <f t="shared" si="5"/>
        <v>0.92106383628390354</v>
      </c>
      <c r="Q24" s="1">
        <v>3063</v>
      </c>
      <c r="R24" s="25">
        <v>3449.8454435112617</v>
      </c>
      <c r="S24" s="22">
        <f t="shared" si="6"/>
        <v>0.8878658624435275</v>
      </c>
      <c r="T24" s="5"/>
      <c r="U24" s="5"/>
    </row>
    <row r="25" spans="1:21" ht="13.35" customHeight="1" x14ac:dyDescent="0.2">
      <c r="A25" s="13" t="s">
        <v>17</v>
      </c>
      <c r="B25" s="1">
        <f>[1]Ethnicity!B25</f>
        <v>65388</v>
      </c>
      <c r="C25" s="1">
        <f t="shared" si="0"/>
        <v>69880</v>
      </c>
      <c r="D25" s="22">
        <f t="shared" si="1"/>
        <v>0.93571837435603888</v>
      </c>
      <c r="E25" s="1">
        <v>5426</v>
      </c>
      <c r="F25" s="25">
        <v>5317.8508472020094</v>
      </c>
      <c r="G25" s="22">
        <f t="shared" si="2"/>
        <v>1.0203370037831907</v>
      </c>
      <c r="H25" s="1">
        <v>6485</v>
      </c>
      <c r="I25" s="25">
        <v>6546.460480719823</v>
      </c>
      <c r="J25" s="22">
        <f t="shared" si="3"/>
        <v>0.99061164717929151</v>
      </c>
      <c r="K25" s="1">
        <v>12454</v>
      </c>
      <c r="L25" s="25">
        <v>13454.290168086627</v>
      </c>
      <c r="M25" s="22">
        <f t="shared" si="4"/>
        <v>0.92565269846347598</v>
      </c>
      <c r="N25" s="1">
        <v>16746</v>
      </c>
      <c r="O25" s="25">
        <v>18406.299738692222</v>
      </c>
      <c r="P25" s="22">
        <f t="shared" si="5"/>
        <v>0.90979720192200964</v>
      </c>
      <c r="Q25" s="1">
        <v>23522</v>
      </c>
      <c r="R25" s="25">
        <v>26155.098765299321</v>
      </c>
      <c r="S25" s="22">
        <f t="shared" si="6"/>
        <v>0.89932751587263271</v>
      </c>
      <c r="T25" s="5"/>
      <c r="U25" s="5"/>
    </row>
    <row r="26" spans="1:21" ht="13.35" customHeight="1" x14ac:dyDescent="0.2">
      <c r="A26" s="19" t="s">
        <v>18</v>
      </c>
      <c r="B26" s="20">
        <f>Ethnicity!B26</f>
        <v>4909551</v>
      </c>
      <c r="C26" s="20">
        <f>SUM(C6:C25)</f>
        <v>5144760</v>
      </c>
      <c r="D26" s="21">
        <f t="shared" si="1"/>
        <v>0.9542818323886828</v>
      </c>
      <c r="E26" s="20">
        <f>SUM(E6:E25)</f>
        <v>1073691</v>
      </c>
      <c r="F26" s="20">
        <f>SUM(F6:F25)</f>
        <v>1027975.1216446006</v>
      </c>
      <c r="G26" s="21">
        <f t="shared" si="2"/>
        <v>1.0444717750389338</v>
      </c>
      <c r="H26" s="20">
        <f>SUM(H6:H25)</f>
        <v>980167</v>
      </c>
      <c r="I26" s="20">
        <f>SUM(I6:I25)</f>
        <v>1016776.3315045176</v>
      </c>
      <c r="J26" s="21">
        <f t="shared" si="3"/>
        <v>0.96399470525602515</v>
      </c>
      <c r="K26" s="20">
        <f>SUM(K6:K25)</f>
        <v>938692</v>
      </c>
      <c r="L26" s="20">
        <f>SUM(L6:L25)</f>
        <v>1013507.7400400509</v>
      </c>
      <c r="M26" s="21">
        <f t="shared" si="4"/>
        <v>0.92618138265318584</v>
      </c>
      <c r="N26" s="20">
        <f>SUM(N6:N25)</f>
        <v>915191</v>
      </c>
      <c r="O26" s="20">
        <f>SUM(O6:O25)</f>
        <v>1021464.2668840435</v>
      </c>
      <c r="P26" s="21">
        <f t="shared" si="5"/>
        <v>0.89595987805992672</v>
      </c>
      <c r="Q26" s="20">
        <f>SUM(Q6:Q25)</f>
        <v>906598</v>
      </c>
      <c r="R26" s="20">
        <f>SUM(R6:R25)</f>
        <v>1065036.5399267874</v>
      </c>
      <c r="S26" s="21">
        <f t="shared" si="6"/>
        <v>0.85123652195287236</v>
      </c>
      <c r="T26" s="5"/>
      <c r="U26" s="5"/>
    </row>
    <row r="28" spans="1:21" x14ac:dyDescent="0.2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1" x14ac:dyDescent="0.2">
      <c r="A29" s="3" t="s">
        <v>47</v>
      </c>
    </row>
    <row r="30" spans="1:21" x14ac:dyDescent="0.2">
      <c r="A30" s="26" t="s">
        <v>41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1001576-1159430328-766</_dlc_DocId>
    <_dlc_DocIdUrl xmlns="d3b74e82-c9ec-4ac4-aba2-12ff7e201463">
      <Url>https://hauoraaotearoa.sharepoint.com/sites/1001576/_layouts/15/DocIdRedir.aspx?ID=1001576-1159430328-766</Url>
      <Description>1001576-1159430328-766</Description>
    </_dlc_DocIdUrl>
  </documentManagement>
</p:properties>
</file>

<file path=customXml/itemProps1.xml><?xml version="1.0" encoding="utf-8"?>
<ds:datastoreItem xmlns:ds="http://schemas.openxmlformats.org/officeDocument/2006/customXml" ds:itemID="{2BF44EF2-078C-42EC-9B5D-2747D91FAB01}"/>
</file>

<file path=customXml/itemProps2.xml><?xml version="1.0" encoding="utf-8"?>
<ds:datastoreItem xmlns:ds="http://schemas.openxmlformats.org/officeDocument/2006/customXml" ds:itemID="{9B49D387-B00D-4B84-BBB4-5CD6EE86A837}"/>
</file>

<file path=customXml/itemProps3.xml><?xml version="1.0" encoding="utf-8"?>
<ds:datastoreItem xmlns:ds="http://schemas.openxmlformats.org/officeDocument/2006/customXml" ds:itemID="{75FCC6A6-44E6-4688-BE49-9DA54B48BCF3}"/>
</file>

<file path=customXml/itemProps4.xml><?xml version="1.0" encoding="utf-8"?>
<ds:datastoreItem xmlns:ds="http://schemas.openxmlformats.org/officeDocument/2006/customXml" ds:itemID="{48C06D41-CD87-47E7-971A-2C78B6851B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Evelyn Benson</cp:lastModifiedBy>
  <cp:lastPrinted>2023-04-12T02:01:49Z</cp:lastPrinted>
  <dcterms:created xsi:type="dcterms:W3CDTF">2015-08-23T23:06:45Z</dcterms:created>
  <dcterms:modified xsi:type="dcterms:W3CDTF">2023-07-05T22:15:05Z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7139209d-117c-4f67-b525-f96ed3511720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