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defaultThemeVersion="124226"/>
  <mc:AlternateContent xmlns:mc="http://schemas.openxmlformats.org/markup-compatibility/2006">
    <mc:Choice Requires="x15">
      <x15ac:absPath xmlns:x15ac="http://schemas.microsoft.com/office/spreadsheetml/2010/11/ac" url="W:\Production\SAM\12 Primary Care\02 Regular Analyses\01 Web Pivot Table and Tier 1 Stats\Tier 1 Statistics\2022Q4\"/>
    </mc:Choice>
  </mc:AlternateContent>
  <xr:revisionPtr revIDLastSave="0" documentId="13_ncr:1_{010CC9B4-A94E-41F5-881E-CCBD2D800687}" xr6:coauthVersionLast="47" xr6:coauthVersionMax="47" xr10:uidLastSave="{00000000-0000-0000-0000-000000000000}"/>
  <bookViews>
    <workbookView xWindow="-28920" yWindow="-4665" windowWidth="29040" windowHeight="15840" xr2:uid="{00000000-000D-0000-FFFF-FFFF00000000}"/>
  </bookViews>
  <sheets>
    <sheet name="Ethnicity" sheetId="1" r:id="rId1"/>
    <sheet name="Gender" sheetId="6" r:id="rId2"/>
    <sheet name="Age" sheetId="7" r:id="rId3"/>
    <sheet name="Deprivation" sheetId="8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6" i="8" l="1"/>
  <c r="C6" i="8"/>
  <c r="B26" i="8"/>
  <c r="C9" i="1"/>
  <c r="B26" i="1"/>
  <c r="B6" i="1"/>
  <c r="C26" i="1"/>
  <c r="C26" i="6" l="1"/>
  <c r="B26" i="6"/>
  <c r="C26" i="7"/>
  <c r="B26" i="7"/>
  <c r="C25" i="7"/>
  <c r="B25" i="7"/>
  <c r="C24" i="7"/>
  <c r="B24" i="7"/>
  <c r="C23" i="7"/>
  <c r="B23" i="7"/>
  <c r="C22" i="7"/>
  <c r="B22" i="7"/>
  <c r="C21" i="7"/>
  <c r="B21" i="7"/>
  <c r="C20" i="7"/>
  <c r="B20" i="7"/>
  <c r="C19" i="7"/>
  <c r="B19" i="7"/>
  <c r="C18" i="7"/>
  <c r="B18" i="7"/>
  <c r="C17" i="7"/>
  <c r="B17" i="7"/>
  <c r="C16" i="7"/>
  <c r="B16" i="7"/>
  <c r="C15" i="7"/>
  <c r="B15" i="7"/>
  <c r="C14" i="7"/>
  <c r="B14" i="7"/>
  <c r="C13" i="7"/>
  <c r="B13" i="7"/>
  <c r="C12" i="7"/>
  <c r="B12" i="7"/>
  <c r="C11" i="7"/>
  <c r="B11" i="7"/>
  <c r="C10" i="7"/>
  <c r="B10" i="7"/>
  <c r="C9" i="7"/>
  <c r="B9" i="7"/>
  <c r="C8" i="7"/>
  <c r="B8" i="7"/>
  <c r="C7" i="7"/>
  <c r="B7" i="7"/>
  <c r="C6" i="7"/>
  <c r="B6" i="7"/>
  <c r="A29" i="8" l="1"/>
  <c r="A29" i="7"/>
  <c r="A29" i="6"/>
  <c r="B7" i="1" l="1"/>
  <c r="B7" i="8" s="1"/>
  <c r="B8" i="1"/>
  <c r="B8" i="8" s="1"/>
  <c r="B9" i="1"/>
  <c r="B9" i="8" s="1"/>
  <c r="B10" i="1"/>
  <c r="B10" i="8" s="1"/>
  <c r="B11" i="1"/>
  <c r="B11" i="8" s="1"/>
  <c r="B12" i="1"/>
  <c r="B12" i="8" s="1"/>
  <c r="B13" i="1"/>
  <c r="B13" i="8" s="1"/>
  <c r="B14" i="1"/>
  <c r="B14" i="8" s="1"/>
  <c r="B15" i="1"/>
  <c r="B15" i="8" s="1"/>
  <c r="B16" i="1"/>
  <c r="B16" i="8" s="1"/>
  <c r="B17" i="1"/>
  <c r="B17" i="8" s="1"/>
  <c r="B18" i="1"/>
  <c r="B18" i="8" s="1"/>
  <c r="B19" i="1"/>
  <c r="B19" i="8" s="1"/>
  <c r="B20" i="1"/>
  <c r="B20" i="8" s="1"/>
  <c r="B21" i="1"/>
  <c r="B21" i="8" s="1"/>
  <c r="B22" i="1"/>
  <c r="B22" i="8" s="1"/>
  <c r="B23" i="1"/>
  <c r="B23" i="8" s="1"/>
  <c r="B24" i="1"/>
  <c r="B24" i="8" s="1"/>
  <c r="B25" i="1"/>
  <c r="B25" i="8" s="1"/>
  <c r="C7" i="8" l="1"/>
  <c r="C8" i="8"/>
  <c r="C9" i="8"/>
  <c r="C10" i="8"/>
  <c r="C11" i="8"/>
  <c r="C12" i="8"/>
  <c r="C13" i="8"/>
  <c r="C14" i="8"/>
  <c r="C15" i="8"/>
  <c r="C16" i="8"/>
  <c r="C17" i="8"/>
  <c r="C18" i="8"/>
  <c r="C19" i="8"/>
  <c r="C20" i="8"/>
  <c r="C21" i="8"/>
  <c r="C22" i="8"/>
  <c r="C23" i="8"/>
  <c r="C24" i="8"/>
  <c r="C25" i="8"/>
  <c r="C26" i="8" l="1"/>
  <c r="D7" i="7"/>
  <c r="A1" i="8"/>
  <c r="S26" i="8"/>
  <c r="P26" i="8"/>
  <c r="M26" i="8"/>
  <c r="J26" i="8"/>
  <c r="G26" i="8"/>
  <c r="S25" i="8"/>
  <c r="P25" i="8"/>
  <c r="M25" i="8"/>
  <c r="J25" i="8"/>
  <c r="G25" i="8"/>
  <c r="D25" i="8"/>
  <c r="S24" i="8"/>
  <c r="P24" i="8"/>
  <c r="M24" i="8"/>
  <c r="J24" i="8"/>
  <c r="G24" i="8"/>
  <c r="D24" i="8"/>
  <c r="S23" i="8"/>
  <c r="P23" i="8"/>
  <c r="M23" i="8"/>
  <c r="J23" i="8"/>
  <c r="G23" i="8"/>
  <c r="D23" i="8"/>
  <c r="S22" i="8"/>
  <c r="P22" i="8"/>
  <c r="M22" i="8"/>
  <c r="J22" i="8"/>
  <c r="G22" i="8"/>
  <c r="D22" i="8"/>
  <c r="S21" i="8"/>
  <c r="P21" i="8"/>
  <c r="M21" i="8"/>
  <c r="J21" i="8"/>
  <c r="G21" i="8"/>
  <c r="D21" i="8"/>
  <c r="S20" i="8"/>
  <c r="P20" i="8"/>
  <c r="M20" i="8"/>
  <c r="J20" i="8"/>
  <c r="G20" i="8"/>
  <c r="D20" i="8"/>
  <c r="S19" i="8"/>
  <c r="P19" i="8"/>
  <c r="M19" i="8"/>
  <c r="J19" i="8"/>
  <c r="G19" i="8"/>
  <c r="D19" i="8"/>
  <c r="S18" i="8"/>
  <c r="P18" i="8"/>
  <c r="M18" i="8"/>
  <c r="J18" i="8"/>
  <c r="G18" i="8"/>
  <c r="D18" i="8"/>
  <c r="S17" i="8"/>
  <c r="P17" i="8"/>
  <c r="M17" i="8"/>
  <c r="J17" i="8"/>
  <c r="G17" i="8"/>
  <c r="D17" i="8"/>
  <c r="S16" i="8"/>
  <c r="P16" i="8"/>
  <c r="M16" i="8"/>
  <c r="J16" i="8"/>
  <c r="G16" i="8"/>
  <c r="D16" i="8"/>
  <c r="S15" i="8"/>
  <c r="P15" i="8"/>
  <c r="M15" i="8"/>
  <c r="J15" i="8"/>
  <c r="G15" i="8"/>
  <c r="D15" i="8"/>
  <c r="S14" i="8"/>
  <c r="P14" i="8"/>
  <c r="M14" i="8"/>
  <c r="J14" i="8"/>
  <c r="G14" i="8"/>
  <c r="D14" i="8"/>
  <c r="S13" i="8"/>
  <c r="P13" i="8"/>
  <c r="M13" i="8"/>
  <c r="J13" i="8"/>
  <c r="G13" i="8"/>
  <c r="D13" i="8"/>
  <c r="S12" i="8"/>
  <c r="P12" i="8"/>
  <c r="M12" i="8"/>
  <c r="J12" i="8"/>
  <c r="G12" i="8"/>
  <c r="D12" i="8"/>
  <c r="S11" i="8"/>
  <c r="P11" i="8"/>
  <c r="M11" i="8"/>
  <c r="J11" i="8"/>
  <c r="G11" i="8"/>
  <c r="D11" i="8"/>
  <c r="S10" i="8"/>
  <c r="P10" i="8"/>
  <c r="M10" i="8"/>
  <c r="J10" i="8"/>
  <c r="G10" i="8"/>
  <c r="D10" i="8"/>
  <c r="S9" i="8"/>
  <c r="P9" i="8"/>
  <c r="M9" i="8"/>
  <c r="J9" i="8"/>
  <c r="G9" i="8"/>
  <c r="D9" i="8"/>
  <c r="S8" i="8"/>
  <c r="P8" i="8"/>
  <c r="M8" i="8"/>
  <c r="J8" i="8"/>
  <c r="G8" i="8"/>
  <c r="D8" i="8"/>
  <c r="S7" i="8"/>
  <c r="P7" i="8"/>
  <c r="M7" i="8"/>
  <c r="J7" i="8"/>
  <c r="G7" i="8"/>
  <c r="D7" i="8"/>
  <c r="S6" i="8"/>
  <c r="P6" i="8"/>
  <c r="M6" i="8"/>
  <c r="J6" i="8"/>
  <c r="G6" i="8"/>
  <c r="A1" i="7"/>
  <c r="G26" i="7"/>
  <c r="V25" i="7"/>
  <c r="V24" i="7"/>
  <c r="V23" i="7"/>
  <c r="V22" i="7"/>
  <c r="V21" i="7"/>
  <c r="V20" i="7"/>
  <c r="V19" i="7"/>
  <c r="V18" i="7"/>
  <c r="V17" i="7"/>
  <c r="V16" i="7"/>
  <c r="V15" i="7"/>
  <c r="V14" i="7"/>
  <c r="V13" i="7"/>
  <c r="V12" i="7"/>
  <c r="V11" i="7"/>
  <c r="V10" i="7"/>
  <c r="V9" i="7"/>
  <c r="V8" i="7"/>
  <c r="V7" i="7"/>
  <c r="V6" i="7"/>
  <c r="S25" i="7"/>
  <c r="S24" i="7"/>
  <c r="S23" i="7"/>
  <c r="S22" i="7"/>
  <c r="S21" i="7"/>
  <c r="S20" i="7"/>
  <c r="S19" i="7"/>
  <c r="S18" i="7"/>
  <c r="S17" i="7"/>
  <c r="S16" i="7"/>
  <c r="S15" i="7"/>
  <c r="S14" i="7"/>
  <c r="S13" i="7"/>
  <c r="S12" i="7"/>
  <c r="S11" i="7"/>
  <c r="S10" i="7"/>
  <c r="S9" i="7"/>
  <c r="S8" i="7"/>
  <c r="S7" i="7"/>
  <c r="S6" i="7"/>
  <c r="P25" i="7"/>
  <c r="P24" i="7"/>
  <c r="P23" i="7"/>
  <c r="P22" i="7"/>
  <c r="P21" i="7"/>
  <c r="P20" i="7"/>
  <c r="P19" i="7"/>
  <c r="P18" i="7"/>
  <c r="P17" i="7"/>
  <c r="P16" i="7"/>
  <c r="P15" i="7"/>
  <c r="P14" i="7"/>
  <c r="P13" i="7"/>
  <c r="P12" i="7"/>
  <c r="P11" i="7"/>
  <c r="P10" i="7"/>
  <c r="P9" i="7"/>
  <c r="P8" i="7"/>
  <c r="P7" i="7"/>
  <c r="P6" i="7"/>
  <c r="M25" i="7"/>
  <c r="M24" i="7"/>
  <c r="M23" i="7"/>
  <c r="M22" i="7"/>
  <c r="M21" i="7"/>
  <c r="M20" i="7"/>
  <c r="M19" i="7"/>
  <c r="M18" i="7"/>
  <c r="M17" i="7"/>
  <c r="M16" i="7"/>
  <c r="M15" i="7"/>
  <c r="M14" i="7"/>
  <c r="M13" i="7"/>
  <c r="M12" i="7"/>
  <c r="M11" i="7"/>
  <c r="M10" i="7"/>
  <c r="M9" i="7"/>
  <c r="M8" i="7"/>
  <c r="M7" i="7"/>
  <c r="M6" i="7"/>
  <c r="J25" i="7"/>
  <c r="J24" i="7"/>
  <c r="J23" i="7"/>
  <c r="J22" i="7"/>
  <c r="J21" i="7"/>
  <c r="J20" i="7"/>
  <c r="J19" i="7"/>
  <c r="J18" i="7"/>
  <c r="J17" i="7"/>
  <c r="J16" i="7"/>
  <c r="J15" i="7"/>
  <c r="J14" i="7"/>
  <c r="J13" i="7"/>
  <c r="J12" i="7"/>
  <c r="J11" i="7"/>
  <c r="J10" i="7"/>
  <c r="J9" i="7"/>
  <c r="J8" i="7"/>
  <c r="J7" i="7"/>
  <c r="J6" i="7"/>
  <c r="G25" i="7"/>
  <c r="G24" i="7"/>
  <c r="G23" i="7"/>
  <c r="G22" i="7"/>
  <c r="G21" i="7"/>
  <c r="G20" i="7"/>
  <c r="G19" i="7"/>
  <c r="G18" i="7"/>
  <c r="G17" i="7"/>
  <c r="G16" i="7"/>
  <c r="G15" i="7"/>
  <c r="G14" i="7"/>
  <c r="G13" i="7"/>
  <c r="G12" i="7"/>
  <c r="G11" i="7"/>
  <c r="G10" i="7"/>
  <c r="G9" i="7"/>
  <c r="G8" i="7"/>
  <c r="G7" i="7"/>
  <c r="G6" i="7"/>
  <c r="C25" i="6"/>
  <c r="B25" i="6"/>
  <c r="C24" i="6"/>
  <c r="B24" i="6"/>
  <c r="C23" i="6"/>
  <c r="B23" i="6"/>
  <c r="C22" i="6"/>
  <c r="B22" i="6"/>
  <c r="C21" i="6"/>
  <c r="B21" i="6"/>
  <c r="C20" i="6"/>
  <c r="B20" i="6"/>
  <c r="C19" i="6"/>
  <c r="B19" i="6"/>
  <c r="C18" i="6"/>
  <c r="B18" i="6"/>
  <c r="C17" i="6"/>
  <c r="B17" i="6"/>
  <c r="C16" i="6"/>
  <c r="B16" i="6"/>
  <c r="C15" i="6"/>
  <c r="B15" i="6"/>
  <c r="C14" i="6"/>
  <c r="B14" i="6"/>
  <c r="C13" i="6"/>
  <c r="B13" i="6"/>
  <c r="C12" i="6"/>
  <c r="B12" i="6"/>
  <c r="C11" i="6"/>
  <c r="B11" i="6"/>
  <c r="C10" i="6"/>
  <c r="B10" i="6"/>
  <c r="C9" i="6"/>
  <c r="B9" i="6"/>
  <c r="C8" i="6"/>
  <c r="B8" i="6"/>
  <c r="C7" i="6"/>
  <c r="B7" i="6"/>
  <c r="C6" i="6"/>
  <c r="B6" i="6"/>
  <c r="A1" i="6"/>
  <c r="J25" i="6"/>
  <c r="G25" i="6"/>
  <c r="J24" i="6"/>
  <c r="G24" i="6"/>
  <c r="J23" i="6"/>
  <c r="G23" i="6"/>
  <c r="J22" i="6"/>
  <c r="G22" i="6"/>
  <c r="J21" i="6"/>
  <c r="G21" i="6"/>
  <c r="J20" i="6"/>
  <c r="G20" i="6"/>
  <c r="J19" i="6"/>
  <c r="G19" i="6"/>
  <c r="J18" i="6"/>
  <c r="G18" i="6"/>
  <c r="J17" i="6"/>
  <c r="G17" i="6"/>
  <c r="J16" i="6"/>
  <c r="G16" i="6"/>
  <c r="J15" i="6"/>
  <c r="G15" i="6"/>
  <c r="J14" i="6"/>
  <c r="G14" i="6"/>
  <c r="J13" i="6"/>
  <c r="G13" i="6"/>
  <c r="J12" i="6"/>
  <c r="G12" i="6"/>
  <c r="J11" i="6"/>
  <c r="G11" i="6"/>
  <c r="J10" i="6"/>
  <c r="G10" i="6"/>
  <c r="J9" i="6"/>
  <c r="G9" i="6"/>
  <c r="J8" i="6"/>
  <c r="G8" i="6"/>
  <c r="J7" i="6"/>
  <c r="G7" i="6"/>
  <c r="J6" i="6"/>
  <c r="G6" i="6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8" i="1"/>
  <c r="C7" i="1"/>
  <c r="C6" i="1"/>
  <c r="G25" i="1"/>
  <c r="G24" i="1"/>
  <c r="G23" i="1"/>
  <c r="G22" i="1"/>
  <c r="G21" i="1"/>
  <c r="G20" i="1"/>
  <c r="G19" i="1"/>
  <c r="G18" i="1"/>
  <c r="G17" i="1"/>
  <c r="G16" i="1"/>
  <c r="G15" i="1"/>
  <c r="G14" i="1"/>
  <c r="G13" i="1"/>
  <c r="G12" i="1"/>
  <c r="G11" i="1"/>
  <c r="G10" i="1"/>
  <c r="G9" i="1"/>
  <c r="G8" i="1"/>
  <c r="G7" i="1"/>
  <c r="G6" i="1"/>
  <c r="D8" i="6" l="1"/>
  <c r="D10" i="6"/>
  <c r="D12" i="6"/>
  <c r="J26" i="6"/>
  <c r="D14" i="6"/>
  <c r="D16" i="6"/>
  <c r="D18" i="6"/>
  <c r="D19" i="7"/>
  <c r="D20" i="6"/>
  <c r="D22" i="6"/>
  <c r="D24" i="6"/>
  <c r="D10" i="7"/>
  <c r="D12" i="7"/>
  <c r="D14" i="7"/>
  <c r="D16" i="7"/>
  <c r="D18" i="7"/>
  <c r="D20" i="7"/>
  <c r="D22" i="7"/>
  <c r="D24" i="7"/>
  <c r="V26" i="7"/>
  <c r="S26" i="7"/>
  <c r="P26" i="7"/>
  <c r="M26" i="7"/>
  <c r="J26" i="7"/>
  <c r="D21" i="7"/>
  <c r="D23" i="7"/>
  <c r="D15" i="7"/>
  <c r="D9" i="7"/>
  <c r="D11" i="7"/>
  <c r="D13" i="7"/>
  <c r="D25" i="7"/>
  <c r="D17" i="7"/>
  <c r="G26" i="6"/>
  <c r="M26" i="1"/>
  <c r="J26" i="1"/>
  <c r="G26" i="1"/>
  <c r="D8" i="1"/>
  <c r="D10" i="1"/>
  <c r="D12" i="1"/>
  <c r="D14" i="1"/>
  <c r="D16" i="1"/>
  <c r="D18" i="1"/>
  <c r="D20" i="1"/>
  <c r="D22" i="1"/>
  <c r="D24" i="1"/>
  <c r="D11" i="1"/>
  <c r="D21" i="1"/>
  <c r="D7" i="6"/>
  <c r="D9" i="6"/>
  <c r="D11" i="6"/>
  <c r="D13" i="6"/>
  <c r="D15" i="6"/>
  <c r="D17" i="6"/>
  <c r="D19" i="6"/>
  <c r="D21" i="6"/>
  <c r="D23" i="6"/>
  <c r="D25" i="6"/>
  <c r="D9" i="1"/>
  <c r="D13" i="1"/>
  <c r="D15" i="1"/>
  <c r="D17" i="1"/>
  <c r="D19" i="1"/>
  <c r="D23" i="1"/>
  <c r="D25" i="1"/>
  <c r="D7" i="1"/>
  <c r="D8" i="7"/>
  <c r="D6" i="8"/>
  <c r="D6" i="7"/>
  <c r="D6" i="6"/>
  <c r="M7" i="1"/>
  <c r="M8" i="1"/>
  <c r="M9" i="1"/>
  <c r="M10" i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6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6" i="1"/>
  <c r="D26" i="6" l="1"/>
  <c r="D26" i="7"/>
  <c r="D26" i="1"/>
  <c r="D26" i="8"/>
  <c r="D6" i="1"/>
</calcChain>
</file>

<file path=xl/sharedStrings.xml><?xml version="1.0" encoding="utf-8"?>
<sst xmlns="http://schemas.openxmlformats.org/spreadsheetml/2006/main" count="179" uniqueCount="50">
  <si>
    <t>Total</t>
  </si>
  <si>
    <t>Pacific</t>
  </si>
  <si>
    <t>%</t>
  </si>
  <si>
    <t>Auckland</t>
  </si>
  <si>
    <t>Bay of Plenty</t>
  </si>
  <si>
    <t>Canterbury</t>
  </si>
  <si>
    <t>Counties Manukau</t>
  </si>
  <si>
    <t>Hutt Valley</t>
  </si>
  <si>
    <t>Lakes</t>
  </si>
  <si>
    <t>Nelson Marlborough</t>
  </si>
  <si>
    <t>Northland</t>
  </si>
  <si>
    <t>South Canterbury</t>
  </si>
  <si>
    <t>Southern</t>
  </si>
  <si>
    <t>Taranaki</t>
  </si>
  <si>
    <t>Waikato</t>
  </si>
  <si>
    <t>Wairarapa</t>
  </si>
  <si>
    <t>West Coast</t>
  </si>
  <si>
    <t>Whanganui</t>
  </si>
  <si>
    <t>National</t>
  </si>
  <si>
    <t>Total Population</t>
  </si>
  <si>
    <t>Female</t>
  </si>
  <si>
    <t>Male</t>
  </si>
  <si>
    <t>Total Enrolled</t>
  </si>
  <si>
    <t>Other</t>
  </si>
  <si>
    <t>0 - 4 Year Olds</t>
  </si>
  <si>
    <t>5 - 14 Year Olds</t>
  </si>
  <si>
    <t>15 - 24 Year Olds</t>
  </si>
  <si>
    <t>25 - 44 Year Olds</t>
  </si>
  <si>
    <t>45 - 64 Year Olds</t>
  </si>
  <si>
    <t>65+ Year Olds</t>
  </si>
  <si>
    <t>DHB of Domicile</t>
  </si>
  <si>
    <t>NZ Dep 1 - 2</t>
  </si>
  <si>
    <t>NZ Dep 3 - 4</t>
  </si>
  <si>
    <t>NZ Dep 5 - 6</t>
  </si>
  <si>
    <t>NZ Dep 7 - 8</t>
  </si>
  <si>
    <t>This report shows the number and estimated percentage of the New Zealand population (based on Stats NZ population projections) who are enrolled in a PHO by ethnicity.</t>
  </si>
  <si>
    <r>
      <rPr>
        <b/>
        <u/>
        <sz val="9"/>
        <color theme="1"/>
        <rFont val="Arial"/>
        <family val="2"/>
      </rPr>
      <t>Note</t>
    </r>
    <r>
      <rPr>
        <sz val="9"/>
        <color theme="1"/>
        <rFont val="Arial"/>
        <family val="2"/>
      </rPr>
      <t>: The estimated percentage of those who are enrolled in a PHO may exceed 100% as data is sourced from two different places (Ministry of Health &amp; Stats NZ).</t>
    </r>
  </si>
  <si>
    <t>This report shows the number and estimated percentage of the New Zealand population (based on Stats NZ population projections) who are enrolled in a PHO by age group.</t>
  </si>
  <si>
    <t>This report shows the number and estimated percentage of the New Zealand population (based on Stats NZ population projections) who are enrolled in a PHO by gender.</t>
  </si>
  <si>
    <t>This report shows the number and estimated percentage of the New Zealand population (based on Stats NZ population projections) who are enrolled in a PHO by deprivation.</t>
  </si>
  <si>
    <t>Capital and Coast</t>
  </si>
  <si>
    <t>MidCentral</t>
  </si>
  <si>
    <t>NZ Dep 9 - 10 (Highly Deprived)</t>
  </si>
  <si>
    <t xml:space="preserve">           Total enrolment numbers include enrolees with unknown deprivation. Counts of those with unknown deprivation are not displayed separately.</t>
  </si>
  <si>
    <t xml:space="preserve">           Population is based on projections provided by Stats NZ in Dec 2021. </t>
  </si>
  <si>
    <t>Hawke's Bay</t>
  </si>
  <si>
    <t>Tairāwhiti</t>
  </si>
  <si>
    <t>Waitematā</t>
  </si>
  <si>
    <t>Access to Primary Care by Ethnicity (October 2022)</t>
  </si>
  <si>
    <t>Māori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</si>
</sst>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%"/>
    <numFmt numFmtId="165" formatCode="#,##0;\-#,##0;0"/>
    <numFmt numFmtId="166" formatCode="#,##0.00;\-#,##0.00;0.00"/>
    <numFmt numFmtId="167" formatCode="0.000%"/>
  </numFmts>
  <fonts count="12" x14ac:knownFonts="1">
    <font>
      <sz val="10"/>
      <color theme="1"/>
      <name val="Arial"/>
      <family val="2"/>
    </font>
    <font>
      <sz val="10"/>
      <name val="Arial"/>
      <family val="2"/>
    </font>
    <font>
      <sz val="10"/>
      <color theme="1"/>
      <name val="Cambria"/>
      <family val="2"/>
    </font>
    <font>
      <sz val="10"/>
      <color theme="1"/>
      <name val="Arial"/>
      <family val="2"/>
    </font>
    <font>
      <b/>
      <sz val="9"/>
      <name val="Arial"/>
      <family val="2"/>
    </font>
    <font>
      <sz val="9"/>
      <color theme="1"/>
      <name val="Arial"/>
      <family val="2"/>
    </font>
    <font>
      <sz val="9"/>
      <name val="Arial"/>
      <family val="2"/>
    </font>
    <font>
      <b/>
      <sz val="9"/>
      <color indexed="9"/>
      <name val="Arial"/>
      <family val="2"/>
    </font>
    <font>
      <b/>
      <u/>
      <sz val="9"/>
      <color theme="1"/>
      <name val="Arial"/>
      <family val="2"/>
    </font>
    <font>
      <b/>
      <sz val="11"/>
      <name val="Arial"/>
      <family val="2"/>
    </font>
    <font>
      <i/>
      <sz val="8"/>
      <name val="Arial"/>
      <family val="2"/>
    </font>
    <font>
      <b/>
      <sz val="9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249977111117893"/>
        <bgColor indexed="9"/>
      </patternFill>
    </fill>
    <fill>
      <patternFill patternType="solid">
        <fgColor rgb="FFFFFFCC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9" fontId="1" fillId="0" borderId="0" applyFont="0" applyFill="0" applyBorder="0" applyAlignment="0" applyProtection="0"/>
    <xf numFmtId="0" fontId="2" fillId="0" borderId="0"/>
    <xf numFmtId="9" fontId="3" fillId="0" borderId="0" applyFont="0" applyFill="0" applyBorder="0" applyAlignment="0" applyProtection="0"/>
    <xf numFmtId="0" fontId="2" fillId="0" borderId="0"/>
  </cellStyleXfs>
  <cellXfs count="27">
    <xf numFmtId="0" fontId="0" fillId="0" borderId="0" xfId="0"/>
    <xf numFmtId="165" fontId="6" fillId="2" borderId="1" xfId="1" applyNumberFormat="1" applyFont="1" applyFill="1" applyBorder="1" applyAlignment="1">
      <alignment horizontal="right" vertical="center"/>
    </xf>
    <xf numFmtId="0" fontId="4" fillId="2" borderId="0" xfId="1" applyFont="1" applyFill="1" applyAlignment="1" applyProtection="1">
      <alignment vertical="center"/>
      <protection locked="0"/>
    </xf>
    <xf numFmtId="0" fontId="5" fillId="2" borderId="0" xfId="0" applyFont="1" applyFill="1" applyAlignment="1">
      <alignment vertical="center"/>
    </xf>
    <xf numFmtId="0" fontId="4" fillId="2" borderId="0" xfId="1" applyFont="1" applyFill="1" applyAlignment="1" applyProtection="1">
      <alignment horizontal="center" vertical="center"/>
      <protection locked="0"/>
    </xf>
    <xf numFmtId="165" fontId="5" fillId="2" borderId="0" xfId="0" applyNumberFormat="1" applyFont="1" applyFill="1" applyAlignment="1">
      <alignment vertical="center"/>
    </xf>
    <xf numFmtId="166" fontId="5" fillId="2" borderId="0" xfId="0" applyNumberFormat="1" applyFont="1" applyFill="1" applyAlignment="1">
      <alignment vertical="center"/>
    </xf>
    <xf numFmtId="167" fontId="5" fillId="2" borderId="0" xfId="4" applyNumberFormat="1" applyFont="1" applyFill="1" applyAlignment="1">
      <alignment vertical="center"/>
    </xf>
    <xf numFmtId="3" fontId="5" fillId="2" borderId="0" xfId="0" applyNumberFormat="1" applyFont="1" applyFill="1" applyAlignment="1">
      <alignment vertical="center"/>
    </xf>
    <xf numFmtId="9" fontId="5" fillId="2" borderId="0" xfId="0" applyNumberFormat="1" applyFont="1" applyFill="1" applyAlignment="1">
      <alignment vertical="center"/>
    </xf>
    <xf numFmtId="10" fontId="5" fillId="2" borderId="0" xfId="0" applyNumberFormat="1" applyFont="1" applyFill="1" applyAlignment="1">
      <alignment vertical="center"/>
    </xf>
    <xf numFmtId="0" fontId="9" fillId="2" borderId="0" xfId="1" applyFont="1" applyFill="1" applyAlignment="1" applyProtection="1">
      <alignment vertical="center"/>
      <protection locked="0"/>
    </xf>
    <xf numFmtId="0" fontId="10" fillId="2" borderId="0" xfId="1" applyFont="1" applyFill="1" applyAlignment="1" applyProtection="1">
      <alignment vertical="center"/>
      <protection locked="0"/>
    </xf>
    <xf numFmtId="0" fontId="6" fillId="2" borderId="2" xfId="1" applyNumberFormat="1" applyFont="1" applyFill="1" applyBorder="1" applyAlignment="1">
      <alignment horizontal="left" vertical="center"/>
    </xf>
    <xf numFmtId="0" fontId="4" fillId="2" borderId="1" xfId="1" applyNumberFormat="1" applyFont="1" applyFill="1" applyBorder="1" applyAlignment="1">
      <alignment horizontal="centerContinuous" vertical="center"/>
    </xf>
    <xf numFmtId="0" fontId="7" fillId="2" borderId="1" xfId="1" applyNumberFormat="1" applyFont="1" applyFill="1" applyBorder="1" applyAlignment="1">
      <alignment horizontal="centerContinuous" vertical="center"/>
    </xf>
    <xf numFmtId="0" fontId="4" fillId="3" borderId="2" xfId="1" applyNumberFormat="1" applyFont="1" applyFill="1" applyBorder="1" applyAlignment="1">
      <alignment vertical="center" wrapText="1"/>
    </xf>
    <xf numFmtId="0" fontId="4" fillId="4" borderId="1" xfId="1" applyNumberFormat="1" applyFont="1" applyFill="1" applyBorder="1" applyAlignment="1">
      <alignment horizontal="center" vertical="center" wrapText="1"/>
    </xf>
    <xf numFmtId="164" fontId="4" fillId="4" borderId="1" xfId="2" applyNumberFormat="1" applyFont="1" applyFill="1" applyBorder="1" applyAlignment="1">
      <alignment horizontal="center" vertical="center" wrapText="1"/>
    </xf>
    <xf numFmtId="0" fontId="4" fillId="3" borderId="2" xfId="1" applyNumberFormat="1" applyFont="1" applyFill="1" applyBorder="1" applyAlignment="1">
      <alignment horizontal="left" vertical="center"/>
    </xf>
    <xf numFmtId="165" fontId="4" fillId="3" borderId="1" xfId="1" applyNumberFormat="1" applyFont="1" applyFill="1" applyBorder="1" applyAlignment="1">
      <alignment horizontal="right" vertical="center"/>
    </xf>
    <xf numFmtId="9" fontId="4" fillId="3" borderId="1" xfId="1" applyNumberFormat="1" applyFont="1" applyFill="1" applyBorder="1" applyAlignment="1">
      <alignment horizontal="right" vertical="center"/>
    </xf>
    <xf numFmtId="9" fontId="6" fillId="5" borderId="1" xfId="1" applyNumberFormat="1" applyFont="1" applyFill="1" applyBorder="1" applyAlignment="1">
      <alignment horizontal="right" vertical="center"/>
    </xf>
    <xf numFmtId="0" fontId="11" fillId="2" borderId="0" xfId="0" applyFont="1" applyFill="1" applyAlignment="1">
      <alignment vertical="center"/>
    </xf>
    <xf numFmtId="0" fontId="9" fillId="2" borderId="0" xfId="1" applyFont="1" applyFill="1" applyAlignment="1" applyProtection="1">
      <alignment vertical="center"/>
    </xf>
    <xf numFmtId="3" fontId="5" fillId="0" borderId="1" xfId="0" applyNumberFormat="1" applyFont="1" applyBorder="1" applyAlignment="1">
      <alignment vertical="center"/>
    </xf>
    <xf numFmtId="0" fontId="5" fillId="2" borderId="0" xfId="0" applyFont="1" applyFill="1" applyAlignment="1">
      <alignment horizontal="left" vertical="center"/>
    </xf>
  </cellXfs>
  <cellStyles count="6">
    <cellStyle name="Normal" xfId="0" builtinId="0"/>
    <cellStyle name="Normal 2" xfId="1" xr:uid="{00000000-0005-0000-0000-000001000000}"/>
    <cellStyle name="Normal 3" xfId="3" xr:uid="{00000000-0005-0000-0000-000002000000}"/>
    <cellStyle name="Normal 4" xfId="5" xr:uid="{00000000-0005-0000-0000-000003000000}"/>
    <cellStyle name="Percent" xfId="4" builtinId="5"/>
    <cellStyle name="Percent 2" xfId="2" xr:uid="{00000000-0005-0000-0000-000005000000}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12" Type="http://schemas.openxmlformats.org/officeDocument/2006/relationships/customXml" Target="../customXml/item4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32"/>
  <sheetViews>
    <sheetView tabSelected="1"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Q14" sqref="Q14"/>
    </sheetView>
  </sheetViews>
  <sheetFormatPr defaultColWidth="9.08984375" defaultRowHeight="11.5" x14ac:dyDescent="0.25"/>
  <cols>
    <col min="1" max="1" width="27.6328125" style="3" customWidth="1"/>
    <col min="2" max="13" width="9.453125" style="3" customWidth="1"/>
    <col min="14" max="16384" width="9.08984375" style="3"/>
  </cols>
  <sheetData>
    <row r="1" spans="1:14" ht="14" x14ac:dyDescent="0.25">
      <c r="A1" s="11" t="s">
        <v>48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4" x14ac:dyDescent="0.25">
      <c r="A2" s="12" t="s">
        <v>35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pans="1:14" x14ac:dyDescent="0.2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spans="1:14" ht="13.25" customHeight="1" x14ac:dyDescent="0.25">
      <c r="B4" s="14" t="s">
        <v>0</v>
      </c>
      <c r="C4" s="15"/>
      <c r="D4" s="15"/>
      <c r="E4" s="14" t="s">
        <v>49</v>
      </c>
      <c r="F4" s="15"/>
      <c r="G4" s="15"/>
      <c r="H4" s="14" t="s">
        <v>1</v>
      </c>
      <c r="I4" s="15"/>
      <c r="J4" s="15"/>
      <c r="K4" s="14" t="s">
        <v>23</v>
      </c>
      <c r="L4" s="15"/>
      <c r="M4" s="15"/>
    </row>
    <row r="5" spans="1:14" ht="26.4" customHeight="1" x14ac:dyDescent="0.25">
      <c r="A5" s="16" t="s">
        <v>30</v>
      </c>
      <c r="B5" s="17" t="s">
        <v>22</v>
      </c>
      <c r="C5" s="17" t="s">
        <v>19</v>
      </c>
      <c r="D5" s="18" t="s">
        <v>2</v>
      </c>
      <c r="E5" s="17" t="s">
        <v>22</v>
      </c>
      <c r="F5" s="17" t="s">
        <v>19</v>
      </c>
      <c r="G5" s="18" t="s">
        <v>2</v>
      </c>
      <c r="H5" s="17" t="s">
        <v>22</v>
      </c>
      <c r="I5" s="17" t="s">
        <v>19</v>
      </c>
      <c r="J5" s="18" t="s">
        <v>2</v>
      </c>
      <c r="K5" s="17" t="s">
        <v>22</v>
      </c>
      <c r="L5" s="17" t="s">
        <v>19</v>
      </c>
      <c r="M5" s="18" t="s">
        <v>2</v>
      </c>
    </row>
    <row r="6" spans="1:14" ht="13.25" customHeight="1" x14ac:dyDescent="0.25">
      <c r="A6" s="13" t="s">
        <v>3</v>
      </c>
      <c r="B6" s="1">
        <f>E6+H6+K6</f>
        <v>461463</v>
      </c>
      <c r="C6" s="1">
        <f t="shared" ref="C6:C25" si="0">F6+I6+L6</f>
        <v>497865.00000000012</v>
      </c>
      <c r="D6" s="22">
        <f>IF(B6=0,"",B6/C6)</f>
        <v>0.92688379379952379</v>
      </c>
      <c r="E6" s="1">
        <v>34493</v>
      </c>
      <c r="F6" s="1">
        <v>41884.999999999993</v>
      </c>
      <c r="G6" s="22">
        <f>IF(E6=0,"",E6/F6)</f>
        <v>0.82351677211412211</v>
      </c>
      <c r="H6" s="1">
        <v>54510</v>
      </c>
      <c r="I6" s="1">
        <v>56464.999999999993</v>
      </c>
      <c r="J6" s="22">
        <f>IF(H6=0,"",H6/I6)</f>
        <v>0.96537678207739319</v>
      </c>
      <c r="K6" s="1">
        <v>372460</v>
      </c>
      <c r="L6" s="1">
        <v>399515.00000000012</v>
      </c>
      <c r="M6" s="22">
        <f>IF(K6=0,"",K6/L6)</f>
        <v>0.93228038997284179</v>
      </c>
      <c r="N6" s="5"/>
    </row>
    <row r="7" spans="1:14" ht="13.25" customHeight="1" x14ac:dyDescent="0.25">
      <c r="A7" s="13" t="s">
        <v>4</v>
      </c>
      <c r="B7" s="1">
        <f t="shared" ref="B7:B25" si="1">E7+H7+K7</f>
        <v>255036</v>
      </c>
      <c r="C7" s="1">
        <f t="shared" si="0"/>
        <v>273310.00000000006</v>
      </c>
      <c r="D7" s="22">
        <f t="shared" ref="D7:D26" si="2">IF(B7=0,"",B7/C7)</f>
        <v>0.93313819472393966</v>
      </c>
      <c r="E7" s="1">
        <v>61539</v>
      </c>
      <c r="F7" s="1">
        <v>71875.000000000015</v>
      </c>
      <c r="G7" s="22">
        <f t="shared" ref="G7:G26" si="3">IF(E7=0,"",E7/F7)</f>
        <v>0.85619478260869553</v>
      </c>
      <c r="H7" s="1">
        <v>4683</v>
      </c>
      <c r="I7" s="1">
        <v>5174.9999999999982</v>
      </c>
      <c r="J7" s="22">
        <f t="shared" ref="J7:J26" si="4">IF(H7=0,"",H7/I7)</f>
        <v>0.90492753623188438</v>
      </c>
      <c r="K7" s="1">
        <v>188814</v>
      </c>
      <c r="L7" s="1">
        <v>196260.00000000003</v>
      </c>
      <c r="M7" s="22">
        <f t="shared" ref="M7:M26" si="5">IF(K7=0,"",K7/L7)</f>
        <v>0.96206053194741659</v>
      </c>
      <c r="N7" s="5"/>
    </row>
    <row r="8" spans="1:14" ht="13.25" customHeight="1" x14ac:dyDescent="0.25">
      <c r="A8" s="13" t="s">
        <v>5</v>
      </c>
      <c r="B8" s="1">
        <f t="shared" si="1"/>
        <v>567188</v>
      </c>
      <c r="C8" s="1">
        <f t="shared" si="0"/>
        <v>592974.99999999988</v>
      </c>
      <c r="D8" s="22">
        <f t="shared" si="2"/>
        <v>0.95651250052700387</v>
      </c>
      <c r="E8" s="1">
        <v>51200</v>
      </c>
      <c r="F8" s="1">
        <v>61505</v>
      </c>
      <c r="G8" s="22">
        <f t="shared" si="3"/>
        <v>0.83245264612633119</v>
      </c>
      <c r="H8" s="1">
        <v>16670</v>
      </c>
      <c r="I8" s="1">
        <v>18240</v>
      </c>
      <c r="J8" s="22">
        <f t="shared" si="4"/>
        <v>0.91392543859649122</v>
      </c>
      <c r="K8" s="1">
        <v>499318</v>
      </c>
      <c r="L8" s="1">
        <v>513229.99999999988</v>
      </c>
      <c r="M8" s="22">
        <f t="shared" si="5"/>
        <v>0.97289324474407213</v>
      </c>
      <c r="N8" s="5"/>
    </row>
    <row r="9" spans="1:14" ht="13.25" customHeight="1" x14ac:dyDescent="0.25">
      <c r="A9" s="13" t="s">
        <v>40</v>
      </c>
      <c r="B9" s="1">
        <f t="shared" si="1"/>
        <v>302040</v>
      </c>
      <c r="C9" s="1">
        <f>F9+I9+L9</f>
        <v>328645.00000000006</v>
      </c>
      <c r="D9" s="22">
        <f t="shared" si="2"/>
        <v>0.91904638743933409</v>
      </c>
      <c r="E9" s="1">
        <v>33677</v>
      </c>
      <c r="F9" s="1">
        <v>39970.000000000007</v>
      </c>
      <c r="G9" s="22">
        <f t="shared" si="3"/>
        <v>0.84255691768826602</v>
      </c>
      <c r="H9" s="1">
        <v>22416</v>
      </c>
      <c r="I9" s="1">
        <v>23884.999999999993</v>
      </c>
      <c r="J9" s="22">
        <f t="shared" si="4"/>
        <v>0.93849696462214804</v>
      </c>
      <c r="K9" s="1">
        <v>245947</v>
      </c>
      <c r="L9" s="1">
        <v>264790.00000000006</v>
      </c>
      <c r="M9" s="22">
        <f t="shared" si="5"/>
        <v>0.92883794705238087</v>
      </c>
      <c r="N9" s="5"/>
    </row>
    <row r="10" spans="1:14" ht="13.25" customHeight="1" x14ac:dyDescent="0.25">
      <c r="A10" s="13" t="s">
        <v>6</v>
      </c>
      <c r="B10" s="1">
        <f t="shared" si="1"/>
        <v>568617</v>
      </c>
      <c r="C10" s="1">
        <f t="shared" si="0"/>
        <v>608159.99999999988</v>
      </c>
      <c r="D10" s="22">
        <f t="shared" si="2"/>
        <v>0.93497928176795597</v>
      </c>
      <c r="E10" s="1">
        <v>80132</v>
      </c>
      <c r="F10" s="1">
        <v>101375</v>
      </c>
      <c r="G10" s="22">
        <f t="shared" si="3"/>
        <v>0.79045129469790387</v>
      </c>
      <c r="H10" s="1">
        <v>141965</v>
      </c>
      <c r="I10" s="1">
        <v>137470.00000000003</v>
      </c>
      <c r="J10" s="22">
        <f t="shared" si="4"/>
        <v>1.0326980432094273</v>
      </c>
      <c r="K10" s="1">
        <v>346520</v>
      </c>
      <c r="L10" s="1">
        <v>369314.99999999988</v>
      </c>
      <c r="M10" s="22">
        <f t="shared" si="5"/>
        <v>0.93827762208412901</v>
      </c>
      <c r="N10" s="5"/>
    </row>
    <row r="11" spans="1:14" ht="13.25" customHeight="1" x14ac:dyDescent="0.25">
      <c r="A11" s="13" t="s">
        <v>45</v>
      </c>
      <c r="B11" s="1">
        <f t="shared" si="1"/>
        <v>168454</v>
      </c>
      <c r="C11" s="1">
        <f t="shared" si="0"/>
        <v>182955</v>
      </c>
      <c r="D11" s="22">
        <f t="shared" si="2"/>
        <v>0.92074007269547153</v>
      </c>
      <c r="E11" s="1">
        <v>43713</v>
      </c>
      <c r="F11" s="1">
        <v>52050</v>
      </c>
      <c r="G11" s="22">
        <f t="shared" si="3"/>
        <v>0.83982708933717576</v>
      </c>
      <c r="H11" s="1">
        <v>6109</v>
      </c>
      <c r="I11" s="1">
        <v>8175.0000000000009</v>
      </c>
      <c r="J11" s="22">
        <f t="shared" si="4"/>
        <v>0.7472782874617736</v>
      </c>
      <c r="K11" s="1">
        <v>118632</v>
      </c>
      <c r="L11" s="1">
        <v>122729.99999999999</v>
      </c>
      <c r="M11" s="22">
        <f t="shared" si="5"/>
        <v>0.96660963089709129</v>
      </c>
      <c r="N11" s="5"/>
    </row>
    <row r="12" spans="1:14" ht="13.25" customHeight="1" x14ac:dyDescent="0.25">
      <c r="A12" s="13" t="s">
        <v>7</v>
      </c>
      <c r="B12" s="1">
        <f t="shared" si="1"/>
        <v>150387</v>
      </c>
      <c r="C12" s="1">
        <f t="shared" si="0"/>
        <v>161470</v>
      </c>
      <c r="D12" s="22">
        <f t="shared" si="2"/>
        <v>0.93136186288474643</v>
      </c>
      <c r="E12" s="1">
        <v>24693</v>
      </c>
      <c r="F12" s="1">
        <v>29830.000000000011</v>
      </c>
      <c r="G12" s="22">
        <f t="shared" si="3"/>
        <v>0.82779081461615789</v>
      </c>
      <c r="H12" s="1">
        <v>11877</v>
      </c>
      <c r="I12" s="1">
        <v>12885.000000000004</v>
      </c>
      <c r="J12" s="22">
        <f t="shared" si="4"/>
        <v>0.92176949941792752</v>
      </c>
      <c r="K12" s="1">
        <v>113817</v>
      </c>
      <c r="L12" s="1">
        <v>118754.99999999999</v>
      </c>
      <c r="M12" s="22">
        <f t="shared" si="5"/>
        <v>0.95841859290135167</v>
      </c>
      <c r="N12" s="5"/>
    </row>
    <row r="13" spans="1:14" ht="13.25" customHeight="1" x14ac:dyDescent="0.25">
      <c r="A13" s="13" t="s">
        <v>8</v>
      </c>
      <c r="B13" s="1">
        <f t="shared" si="1"/>
        <v>109582</v>
      </c>
      <c r="C13" s="1">
        <f t="shared" si="0"/>
        <v>119135</v>
      </c>
      <c r="D13" s="22">
        <f t="shared" si="2"/>
        <v>0.91981365677592652</v>
      </c>
      <c r="E13" s="1">
        <v>38951</v>
      </c>
      <c r="F13" s="1">
        <v>46005</v>
      </c>
      <c r="G13" s="22">
        <f t="shared" si="3"/>
        <v>0.84666884034344092</v>
      </c>
      <c r="H13" s="1">
        <v>2791</v>
      </c>
      <c r="I13" s="1">
        <v>3035.0000000000005</v>
      </c>
      <c r="J13" s="22">
        <f t="shared" si="4"/>
        <v>0.91960461285008221</v>
      </c>
      <c r="K13" s="1">
        <v>67840</v>
      </c>
      <c r="L13" s="1">
        <v>70095</v>
      </c>
      <c r="M13" s="22">
        <f t="shared" si="5"/>
        <v>0.96782937442042938</v>
      </c>
      <c r="N13" s="5"/>
    </row>
    <row r="14" spans="1:14" ht="13.25" customHeight="1" x14ac:dyDescent="0.25">
      <c r="A14" s="13" t="s">
        <v>41</v>
      </c>
      <c r="B14" s="1">
        <f t="shared" si="1"/>
        <v>174595</v>
      </c>
      <c r="C14" s="1">
        <f t="shared" si="0"/>
        <v>190175</v>
      </c>
      <c r="D14" s="22">
        <f t="shared" si="2"/>
        <v>0.91807545681609048</v>
      </c>
      <c r="E14" s="1">
        <v>32674</v>
      </c>
      <c r="F14" s="1">
        <v>42110.000000000015</v>
      </c>
      <c r="G14" s="22">
        <f t="shared" si="3"/>
        <v>0.77592020897648983</v>
      </c>
      <c r="H14" s="1">
        <v>5553</v>
      </c>
      <c r="I14" s="1">
        <v>6455</v>
      </c>
      <c r="J14" s="22">
        <f t="shared" si="4"/>
        <v>0.8602633617350891</v>
      </c>
      <c r="K14" s="1">
        <v>136368</v>
      </c>
      <c r="L14" s="1">
        <v>141610</v>
      </c>
      <c r="M14" s="22">
        <f t="shared" si="5"/>
        <v>0.96298284019490143</v>
      </c>
      <c r="N14" s="5"/>
    </row>
    <row r="15" spans="1:14" ht="13.25" customHeight="1" x14ac:dyDescent="0.25">
      <c r="A15" s="13" t="s">
        <v>9</v>
      </c>
      <c r="B15" s="1">
        <f t="shared" si="1"/>
        <v>154767</v>
      </c>
      <c r="C15" s="1">
        <f t="shared" si="0"/>
        <v>165640.00000000003</v>
      </c>
      <c r="D15" s="22">
        <f t="shared" si="2"/>
        <v>0.93435764308138114</v>
      </c>
      <c r="E15" s="1">
        <v>15383</v>
      </c>
      <c r="F15" s="1">
        <v>19204.999999999996</v>
      </c>
      <c r="G15" s="22">
        <f t="shared" si="3"/>
        <v>0.80098932569643333</v>
      </c>
      <c r="H15" s="1">
        <v>2655</v>
      </c>
      <c r="I15" s="1">
        <v>3565.0000000000005</v>
      </c>
      <c r="J15" s="22">
        <f t="shared" si="4"/>
        <v>0.74474053295932674</v>
      </c>
      <c r="K15" s="1">
        <v>136729</v>
      </c>
      <c r="L15" s="1">
        <v>142870.00000000003</v>
      </c>
      <c r="M15" s="22">
        <f t="shared" si="5"/>
        <v>0.95701686848183642</v>
      </c>
      <c r="N15" s="5"/>
    </row>
    <row r="16" spans="1:14" ht="13.25" customHeight="1" x14ac:dyDescent="0.25">
      <c r="A16" s="13" t="s">
        <v>10</v>
      </c>
      <c r="B16" s="1">
        <f t="shared" si="1"/>
        <v>189576</v>
      </c>
      <c r="C16" s="1">
        <f t="shared" si="0"/>
        <v>201205</v>
      </c>
      <c r="D16" s="22">
        <f t="shared" si="2"/>
        <v>0.94220322556596503</v>
      </c>
      <c r="E16" s="1">
        <v>65658</v>
      </c>
      <c r="F16" s="1">
        <v>74624.999999999985</v>
      </c>
      <c r="G16" s="22">
        <f t="shared" si="3"/>
        <v>0.87983919597989968</v>
      </c>
      <c r="H16" s="1">
        <v>3830</v>
      </c>
      <c r="I16" s="1">
        <v>4315</v>
      </c>
      <c r="J16" s="22">
        <f t="shared" si="4"/>
        <v>0.88760139049826192</v>
      </c>
      <c r="K16" s="1">
        <v>120088</v>
      </c>
      <c r="L16" s="1">
        <v>122265</v>
      </c>
      <c r="M16" s="22">
        <f t="shared" si="5"/>
        <v>0.98219441377336114</v>
      </c>
      <c r="N16" s="5"/>
    </row>
    <row r="17" spans="1:17" ht="13.25" customHeight="1" x14ac:dyDescent="0.25">
      <c r="A17" s="13" t="s">
        <v>11</v>
      </c>
      <c r="B17" s="1">
        <f t="shared" si="1"/>
        <v>60204</v>
      </c>
      <c r="C17" s="1">
        <f t="shared" si="0"/>
        <v>62425</v>
      </c>
      <c r="D17" s="22">
        <f t="shared" si="2"/>
        <v>0.96442130556668004</v>
      </c>
      <c r="E17" s="1">
        <v>4885</v>
      </c>
      <c r="F17" s="1">
        <v>6064.9999999999991</v>
      </c>
      <c r="G17" s="22">
        <f t="shared" si="3"/>
        <v>0.80544105523495479</v>
      </c>
      <c r="H17" s="1">
        <v>1298</v>
      </c>
      <c r="I17" s="1">
        <v>1095</v>
      </c>
      <c r="J17" s="22">
        <f t="shared" si="4"/>
        <v>1.1853881278538814</v>
      </c>
      <c r="K17" s="1">
        <v>54021</v>
      </c>
      <c r="L17" s="1">
        <v>55265</v>
      </c>
      <c r="M17" s="22">
        <f t="shared" si="5"/>
        <v>0.97749027413371936</v>
      </c>
      <c r="N17" s="5"/>
    </row>
    <row r="18" spans="1:17" ht="13.25" customHeight="1" x14ac:dyDescent="0.25">
      <c r="A18" s="13" t="s">
        <v>12</v>
      </c>
      <c r="B18" s="1">
        <f t="shared" si="1"/>
        <v>328967</v>
      </c>
      <c r="C18" s="1">
        <f t="shared" si="0"/>
        <v>353705</v>
      </c>
      <c r="D18" s="22">
        <f t="shared" si="2"/>
        <v>0.93006036103532608</v>
      </c>
      <c r="E18" s="1">
        <v>32278</v>
      </c>
      <c r="F18" s="1">
        <v>40115</v>
      </c>
      <c r="G18" s="22">
        <f t="shared" si="3"/>
        <v>0.80463666957497193</v>
      </c>
      <c r="H18" s="1">
        <v>7932</v>
      </c>
      <c r="I18" s="1">
        <v>8715</v>
      </c>
      <c r="J18" s="22">
        <f t="shared" si="4"/>
        <v>0.91015490533562826</v>
      </c>
      <c r="K18" s="1">
        <v>288757</v>
      </c>
      <c r="L18" s="1">
        <v>304875</v>
      </c>
      <c r="M18" s="22">
        <f t="shared" si="5"/>
        <v>0.94713243132431324</v>
      </c>
      <c r="N18" s="5"/>
    </row>
    <row r="19" spans="1:17" ht="13.25" customHeight="1" x14ac:dyDescent="0.25">
      <c r="A19" s="13" t="s">
        <v>46</v>
      </c>
      <c r="B19" s="1">
        <f t="shared" si="1"/>
        <v>48880</v>
      </c>
      <c r="C19" s="1">
        <f t="shared" si="0"/>
        <v>51902.499999999993</v>
      </c>
      <c r="D19" s="22">
        <f t="shared" si="2"/>
        <v>0.9417658108954291</v>
      </c>
      <c r="E19" s="1">
        <v>24572</v>
      </c>
      <c r="F19" s="1">
        <v>28759.999999999996</v>
      </c>
      <c r="G19" s="22">
        <f t="shared" si="3"/>
        <v>0.8543810848400557</v>
      </c>
      <c r="H19" s="1">
        <v>1102</v>
      </c>
      <c r="I19" s="1">
        <v>1227.5</v>
      </c>
      <c r="J19" s="22">
        <f t="shared" si="4"/>
        <v>0.89775967413441959</v>
      </c>
      <c r="K19" s="1">
        <v>23206</v>
      </c>
      <c r="L19" s="1">
        <v>21914.999999999996</v>
      </c>
      <c r="M19" s="22">
        <f t="shared" si="5"/>
        <v>1.0589094227697926</v>
      </c>
      <c r="N19" s="5"/>
    </row>
    <row r="20" spans="1:17" ht="13.25" customHeight="1" x14ac:dyDescent="0.25">
      <c r="A20" s="13" t="s">
        <v>13</v>
      </c>
      <c r="B20" s="1">
        <f t="shared" si="1"/>
        <v>119460</v>
      </c>
      <c r="C20" s="1">
        <f t="shared" si="0"/>
        <v>127492.50000000003</v>
      </c>
      <c r="D20" s="22">
        <f t="shared" si="2"/>
        <v>0.9369962938996409</v>
      </c>
      <c r="E20" s="1">
        <v>21330</v>
      </c>
      <c r="F20" s="1">
        <v>27304.999999999996</v>
      </c>
      <c r="G20" s="22">
        <f t="shared" si="3"/>
        <v>0.78117560886284576</v>
      </c>
      <c r="H20" s="1">
        <v>1593</v>
      </c>
      <c r="I20" s="1">
        <v>1907.5000000000002</v>
      </c>
      <c r="J20" s="22">
        <f t="shared" si="4"/>
        <v>0.83512450851900388</v>
      </c>
      <c r="K20" s="1">
        <v>96537</v>
      </c>
      <c r="L20" s="1">
        <v>98280.000000000029</v>
      </c>
      <c r="M20" s="22">
        <f t="shared" si="5"/>
        <v>0.98226495726495699</v>
      </c>
      <c r="N20" s="5"/>
    </row>
    <row r="21" spans="1:17" ht="13.25" customHeight="1" x14ac:dyDescent="0.25">
      <c r="A21" s="13" t="s">
        <v>14</v>
      </c>
      <c r="B21" s="1">
        <f t="shared" si="1"/>
        <v>420232</v>
      </c>
      <c r="C21" s="1">
        <f t="shared" si="0"/>
        <v>450729.99999999994</v>
      </c>
      <c r="D21" s="22">
        <f t="shared" si="2"/>
        <v>0.93233643201029448</v>
      </c>
      <c r="E21" s="1">
        <v>91425</v>
      </c>
      <c r="F21" s="1">
        <v>112599.99999999996</v>
      </c>
      <c r="G21" s="22">
        <f t="shared" si="3"/>
        <v>0.81194493783303756</v>
      </c>
      <c r="H21" s="1">
        <v>13356</v>
      </c>
      <c r="I21" s="1">
        <v>14145</v>
      </c>
      <c r="J21" s="22">
        <f t="shared" si="4"/>
        <v>0.94422057264050896</v>
      </c>
      <c r="K21" s="1">
        <v>315451</v>
      </c>
      <c r="L21" s="1">
        <v>323985</v>
      </c>
      <c r="M21" s="22">
        <f t="shared" si="5"/>
        <v>0.97365927434912114</v>
      </c>
      <c r="N21" s="5"/>
    </row>
    <row r="22" spans="1:17" ht="13.25" customHeight="1" x14ac:dyDescent="0.25">
      <c r="A22" s="13" t="s">
        <v>15</v>
      </c>
      <c r="B22" s="1">
        <f t="shared" si="1"/>
        <v>48482</v>
      </c>
      <c r="C22" s="1">
        <f t="shared" si="0"/>
        <v>50507.500000000015</v>
      </c>
      <c r="D22" s="22">
        <f t="shared" si="2"/>
        <v>0.95989704499331752</v>
      </c>
      <c r="E22" s="1">
        <v>8649</v>
      </c>
      <c r="F22" s="1">
        <v>9485</v>
      </c>
      <c r="G22" s="22">
        <f t="shared" si="3"/>
        <v>0.91186083289404318</v>
      </c>
      <c r="H22" s="1">
        <v>1061</v>
      </c>
      <c r="I22" s="1">
        <v>1094.9999999999995</v>
      </c>
      <c r="J22" s="22">
        <f t="shared" si="4"/>
        <v>0.96894977168949814</v>
      </c>
      <c r="K22" s="1">
        <v>38772</v>
      </c>
      <c r="L22" s="1">
        <v>39927.500000000015</v>
      </c>
      <c r="M22" s="22">
        <f t="shared" si="5"/>
        <v>0.97106004633398002</v>
      </c>
      <c r="N22" s="5"/>
    </row>
    <row r="23" spans="1:17" ht="13.25" customHeight="1" x14ac:dyDescent="0.25">
      <c r="A23" s="13" t="s">
        <v>47</v>
      </c>
      <c r="B23" s="1">
        <f t="shared" si="1"/>
        <v>607231</v>
      </c>
      <c r="C23" s="1">
        <f t="shared" si="0"/>
        <v>643284.99999999988</v>
      </c>
      <c r="D23" s="22">
        <f t="shared" si="2"/>
        <v>0.94395330219109741</v>
      </c>
      <c r="E23" s="1">
        <v>53049</v>
      </c>
      <c r="F23" s="1">
        <v>67000</v>
      </c>
      <c r="G23" s="22">
        <f t="shared" si="3"/>
        <v>0.79177611940298509</v>
      </c>
      <c r="H23" s="1">
        <v>44957</v>
      </c>
      <c r="I23" s="1">
        <v>48370</v>
      </c>
      <c r="J23" s="22">
        <f t="shared" si="4"/>
        <v>0.92943973537316515</v>
      </c>
      <c r="K23" s="1">
        <v>509225</v>
      </c>
      <c r="L23" s="1">
        <v>527914.99999999988</v>
      </c>
      <c r="M23" s="22">
        <f t="shared" si="5"/>
        <v>0.96459657331199178</v>
      </c>
      <c r="N23" s="5"/>
    </row>
    <row r="24" spans="1:17" ht="13.25" customHeight="1" x14ac:dyDescent="0.25">
      <c r="A24" s="13" t="s">
        <v>16</v>
      </c>
      <c r="B24" s="1">
        <f t="shared" si="1"/>
        <v>31617</v>
      </c>
      <c r="C24" s="1">
        <f t="shared" si="0"/>
        <v>32727.499999999996</v>
      </c>
      <c r="D24" s="22">
        <f t="shared" si="2"/>
        <v>0.96606829119242243</v>
      </c>
      <c r="E24" s="1">
        <v>3717</v>
      </c>
      <c r="F24" s="1">
        <v>4204.9999999999991</v>
      </c>
      <c r="G24" s="22">
        <f t="shared" si="3"/>
        <v>0.88394768133174806</v>
      </c>
      <c r="H24" s="1">
        <v>361</v>
      </c>
      <c r="I24" s="1">
        <v>390</v>
      </c>
      <c r="J24" s="22">
        <f t="shared" si="4"/>
        <v>0.92564102564102568</v>
      </c>
      <c r="K24" s="1">
        <v>27539</v>
      </c>
      <c r="L24" s="1">
        <v>28132.499999999996</v>
      </c>
      <c r="M24" s="22">
        <f t="shared" si="5"/>
        <v>0.97890340353683469</v>
      </c>
      <c r="N24" s="5"/>
    </row>
    <row r="25" spans="1:17" ht="13.25" customHeight="1" x14ac:dyDescent="0.25">
      <c r="A25" s="13" t="s">
        <v>17</v>
      </c>
      <c r="B25" s="1">
        <f t="shared" si="1"/>
        <v>65434</v>
      </c>
      <c r="C25" s="1">
        <f t="shared" si="0"/>
        <v>69420</v>
      </c>
      <c r="D25" s="22">
        <f t="shared" si="2"/>
        <v>0.94258138864880436</v>
      </c>
      <c r="E25" s="1">
        <v>17278</v>
      </c>
      <c r="F25" s="1">
        <v>20120</v>
      </c>
      <c r="G25" s="22">
        <f t="shared" si="3"/>
        <v>0.8587475149105368</v>
      </c>
      <c r="H25" s="1">
        <v>1680</v>
      </c>
      <c r="I25" s="1">
        <v>2095</v>
      </c>
      <c r="J25" s="22">
        <f t="shared" si="4"/>
        <v>0.80190930787589498</v>
      </c>
      <c r="K25" s="1">
        <v>46476</v>
      </c>
      <c r="L25" s="1">
        <v>47204.999999999993</v>
      </c>
      <c r="M25" s="22">
        <f t="shared" si="5"/>
        <v>0.98455672068636813</v>
      </c>
      <c r="N25" s="5"/>
    </row>
    <row r="26" spans="1:17" ht="13.25" customHeight="1" x14ac:dyDescent="0.25">
      <c r="A26" s="19" t="s">
        <v>18</v>
      </c>
      <c r="B26" s="20">
        <f>E26+H26+K26</f>
        <v>4832212</v>
      </c>
      <c r="C26" s="20">
        <f t="shared" ref="C26" si="6">F26+I26+L26</f>
        <v>5163730</v>
      </c>
      <c r="D26" s="21">
        <f t="shared" si="2"/>
        <v>0.93579873463562191</v>
      </c>
      <c r="E26" s="20">
        <v>739296</v>
      </c>
      <c r="F26" s="20">
        <v>896090</v>
      </c>
      <c r="G26" s="21">
        <f t="shared" si="3"/>
        <v>0.82502427211552409</v>
      </c>
      <c r="H26" s="20">
        <v>346399</v>
      </c>
      <c r="I26" s="20">
        <v>358705.00000000006</v>
      </c>
      <c r="J26" s="21">
        <f t="shared" si="4"/>
        <v>0.96569325769086001</v>
      </c>
      <c r="K26" s="20">
        <v>3746517</v>
      </c>
      <c r="L26" s="20">
        <v>3908935</v>
      </c>
      <c r="M26" s="21">
        <f t="shared" si="5"/>
        <v>0.95844955211585769</v>
      </c>
      <c r="N26" s="5"/>
    </row>
    <row r="28" spans="1:17" x14ac:dyDescent="0.25">
      <c r="A28" s="3" t="s">
        <v>36</v>
      </c>
      <c r="B28" s="5"/>
      <c r="C28" s="6"/>
      <c r="D28" s="7"/>
      <c r="E28" s="5"/>
      <c r="F28" s="8"/>
      <c r="G28" s="9"/>
      <c r="H28" s="5"/>
      <c r="I28" s="8"/>
      <c r="J28" s="10"/>
      <c r="K28" s="5"/>
      <c r="L28" s="8"/>
      <c r="M28" s="10"/>
      <c r="N28" s="5"/>
      <c r="O28" s="5"/>
      <c r="P28" s="8"/>
      <c r="Q28" s="10"/>
    </row>
    <row r="29" spans="1:17" x14ac:dyDescent="0.25">
      <c r="A29" s="3" t="s">
        <v>44</v>
      </c>
    </row>
    <row r="32" spans="1:17" x14ac:dyDescent="0.25">
      <c r="A32" s="26"/>
    </row>
  </sheetData>
  <pageMargins left="0.31496062992125984" right="0.31496062992125984" top="0.55118110236220474" bottom="0.35433070866141736" header="0.31496062992125984" footer="0.31496062992125984"/>
  <pageSetup paperSize="9" scale="81" orientation="landscape" r:id="rId1"/>
  <rowBreaks count="2" manualBreakCount="2">
    <brk id="27" max="16383" man="1"/>
    <brk id="53" max="16383" man="1"/>
  </rowBreaks>
  <ignoredErrors>
    <ignoredError sqref="D26 D24:D25 G24:G25 J24:J25 M24:M25 G26 M26 J26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29"/>
  <sheetViews>
    <sheetView zoomScaleNormal="100" workbookViewId="0">
      <pane xSplit="4" ySplit="5" topLeftCell="E6" activePane="bottomRight" state="frozen"/>
      <selection activeCell="A28" sqref="A28:A32"/>
      <selection pane="topRight" activeCell="A28" sqref="A28:A32"/>
      <selection pane="bottomLeft" activeCell="A28" sqref="A28:A32"/>
      <selection pane="bottomRight" activeCell="N14" sqref="N14"/>
    </sheetView>
  </sheetViews>
  <sheetFormatPr defaultColWidth="9.08984375" defaultRowHeight="11.5" x14ac:dyDescent="0.25"/>
  <cols>
    <col min="1" max="1" width="27.6328125" style="3" customWidth="1"/>
    <col min="2" max="10" width="9.453125" style="3" customWidth="1"/>
    <col min="11" max="16384" width="9.08984375" style="3"/>
  </cols>
  <sheetData>
    <row r="1" spans="1:10" ht="14" x14ac:dyDescent="0.25">
      <c r="A1" s="24" t="str">
        <f>SUBSTITUTE(Ethnicity!A1,"Ethnicity","Gender")</f>
        <v>Access to Primary Care by Gender (October 2022)</v>
      </c>
      <c r="B1" s="2"/>
      <c r="C1" s="2"/>
      <c r="D1" s="2"/>
      <c r="E1" s="2"/>
      <c r="F1" s="2"/>
      <c r="G1" s="2"/>
      <c r="H1" s="2"/>
      <c r="I1" s="2"/>
      <c r="J1" s="2"/>
    </row>
    <row r="2" spans="1:10" x14ac:dyDescent="0.25">
      <c r="A2" s="12" t="s">
        <v>38</v>
      </c>
      <c r="B2" s="4"/>
      <c r="C2" s="4"/>
      <c r="D2" s="4"/>
      <c r="E2" s="4"/>
      <c r="F2" s="4"/>
      <c r="G2" s="4"/>
      <c r="H2" s="4"/>
      <c r="I2" s="4"/>
      <c r="J2" s="4"/>
    </row>
    <row r="3" spans="1:10" x14ac:dyDescent="0.25">
      <c r="B3" s="2"/>
      <c r="C3" s="2"/>
      <c r="D3" s="2"/>
      <c r="E3" s="2"/>
      <c r="F3" s="2"/>
      <c r="G3" s="2"/>
      <c r="H3" s="2"/>
      <c r="I3" s="2"/>
      <c r="J3" s="2"/>
    </row>
    <row r="4" spans="1:10" ht="13.25" customHeight="1" x14ac:dyDescent="0.25">
      <c r="B4" s="14" t="s">
        <v>0</v>
      </c>
      <c r="C4" s="15"/>
      <c r="D4" s="15"/>
      <c r="E4" s="14" t="s">
        <v>20</v>
      </c>
      <c r="F4" s="15"/>
      <c r="G4" s="15"/>
      <c r="H4" s="14" t="s">
        <v>21</v>
      </c>
      <c r="I4" s="15"/>
      <c r="J4" s="15"/>
    </row>
    <row r="5" spans="1:10" ht="26.4" customHeight="1" x14ac:dyDescent="0.25">
      <c r="A5" s="16" t="s">
        <v>30</v>
      </c>
      <c r="B5" s="17" t="s">
        <v>22</v>
      </c>
      <c r="C5" s="17" t="s">
        <v>19</v>
      </c>
      <c r="D5" s="18" t="s">
        <v>2</v>
      </c>
      <c r="E5" s="17" t="s">
        <v>22</v>
      </c>
      <c r="F5" s="17" t="s">
        <v>19</v>
      </c>
      <c r="G5" s="18" t="s">
        <v>2</v>
      </c>
      <c r="H5" s="17" t="s">
        <v>22</v>
      </c>
      <c r="I5" s="17" t="s">
        <v>19</v>
      </c>
      <c r="J5" s="18" t="s">
        <v>2</v>
      </c>
    </row>
    <row r="6" spans="1:10" ht="13.25" customHeight="1" x14ac:dyDescent="0.25">
      <c r="A6" s="13" t="s">
        <v>3</v>
      </c>
      <c r="B6" s="1">
        <f>E6+H6</f>
        <v>461463</v>
      </c>
      <c r="C6" s="1">
        <f t="shared" ref="C6:C25" si="0">F6+I6</f>
        <v>497865</v>
      </c>
      <c r="D6" s="22">
        <f>IF(B6=0,"",B6/C6)</f>
        <v>0.92688379379952401</v>
      </c>
      <c r="E6" s="25">
        <v>237721</v>
      </c>
      <c r="F6" s="25">
        <v>250530.00000000003</v>
      </c>
      <c r="G6" s="22">
        <f>IF(E6=0,"",E6/F6)</f>
        <v>0.94887239053207195</v>
      </c>
      <c r="H6" s="25">
        <v>223742</v>
      </c>
      <c r="I6" s="25">
        <v>247335</v>
      </c>
      <c r="J6" s="22">
        <f>IF(H6=0,"",H6/I6)</f>
        <v>0.90461115491135502</v>
      </c>
    </row>
    <row r="7" spans="1:10" ht="13.25" customHeight="1" x14ac:dyDescent="0.25">
      <c r="A7" s="13" t="s">
        <v>4</v>
      </c>
      <c r="B7" s="1">
        <f t="shared" ref="B7:B25" si="1">E7+H7</f>
        <v>255036</v>
      </c>
      <c r="C7" s="1">
        <f t="shared" si="0"/>
        <v>273310</v>
      </c>
      <c r="D7" s="22">
        <f t="shared" ref="D7:D26" si="2">IF(B7=0,"",B7/C7)</f>
        <v>0.93313819472393988</v>
      </c>
      <c r="E7" s="25">
        <v>132826</v>
      </c>
      <c r="F7" s="25">
        <v>138940.00000000003</v>
      </c>
      <c r="G7" s="22">
        <f t="shared" ref="G7:G26" si="3">IF(E7=0,"",E7/F7)</f>
        <v>0.95599539369511999</v>
      </c>
      <c r="H7" s="25">
        <v>122210</v>
      </c>
      <c r="I7" s="25">
        <v>134370</v>
      </c>
      <c r="J7" s="22">
        <f t="shared" ref="J7:J26" si="4">IF(H7=0,"",H7/I7)</f>
        <v>0.90950360943663022</v>
      </c>
    </row>
    <row r="8" spans="1:10" ht="13.25" customHeight="1" x14ac:dyDescent="0.25">
      <c r="A8" s="13" t="s">
        <v>5</v>
      </c>
      <c r="B8" s="1">
        <f t="shared" si="1"/>
        <v>567188</v>
      </c>
      <c r="C8" s="1">
        <f t="shared" si="0"/>
        <v>592975</v>
      </c>
      <c r="D8" s="22">
        <f t="shared" si="2"/>
        <v>0.95651250052700365</v>
      </c>
      <c r="E8" s="25">
        <v>291041</v>
      </c>
      <c r="F8" s="25">
        <v>294689.99999999994</v>
      </c>
      <c r="G8" s="22">
        <f t="shared" si="3"/>
        <v>0.98761749635209906</v>
      </c>
      <c r="H8" s="25">
        <v>276147</v>
      </c>
      <c r="I8" s="25">
        <v>298285</v>
      </c>
      <c r="J8" s="22">
        <f t="shared" si="4"/>
        <v>0.92578238932564494</v>
      </c>
    </row>
    <row r="9" spans="1:10" ht="13.25" customHeight="1" x14ac:dyDescent="0.25">
      <c r="A9" s="13" t="s">
        <v>40</v>
      </c>
      <c r="B9" s="1">
        <f t="shared" si="1"/>
        <v>302040</v>
      </c>
      <c r="C9" s="1">
        <f t="shared" si="0"/>
        <v>328645</v>
      </c>
      <c r="D9" s="22">
        <f t="shared" si="2"/>
        <v>0.9190463874393342</v>
      </c>
      <c r="E9" s="25">
        <v>157952</v>
      </c>
      <c r="F9" s="25">
        <v>168429.99999999997</v>
      </c>
      <c r="G9" s="22">
        <f t="shared" si="3"/>
        <v>0.93779017989669311</v>
      </c>
      <c r="H9" s="25">
        <v>144088</v>
      </c>
      <c r="I9" s="25">
        <v>160215</v>
      </c>
      <c r="J9" s="22">
        <f t="shared" si="4"/>
        <v>0.89934150984614425</v>
      </c>
    </row>
    <row r="10" spans="1:10" ht="13.25" customHeight="1" x14ac:dyDescent="0.25">
      <c r="A10" s="13" t="s">
        <v>6</v>
      </c>
      <c r="B10" s="1">
        <f t="shared" si="1"/>
        <v>568617</v>
      </c>
      <c r="C10" s="1">
        <f t="shared" si="0"/>
        <v>608159.99999999977</v>
      </c>
      <c r="D10" s="22">
        <f t="shared" si="2"/>
        <v>0.93497928176795619</v>
      </c>
      <c r="E10" s="25">
        <v>290427</v>
      </c>
      <c r="F10" s="25">
        <v>304129.99999999994</v>
      </c>
      <c r="G10" s="22">
        <f t="shared" si="3"/>
        <v>0.95494360964061442</v>
      </c>
      <c r="H10" s="25">
        <v>278190</v>
      </c>
      <c r="I10" s="25">
        <v>304029.99999999983</v>
      </c>
      <c r="J10" s="22">
        <f t="shared" si="4"/>
        <v>0.91500838733019818</v>
      </c>
    </row>
    <row r="11" spans="1:10" ht="13.25" customHeight="1" x14ac:dyDescent="0.25">
      <c r="A11" s="13" t="s">
        <v>45</v>
      </c>
      <c r="B11" s="1">
        <f t="shared" si="1"/>
        <v>168454</v>
      </c>
      <c r="C11" s="1">
        <f t="shared" si="0"/>
        <v>182955.00000000006</v>
      </c>
      <c r="D11" s="22">
        <f t="shared" si="2"/>
        <v>0.92074007269547131</v>
      </c>
      <c r="E11" s="25">
        <v>88167</v>
      </c>
      <c r="F11" s="25">
        <v>93145.000000000029</v>
      </c>
      <c r="G11" s="22">
        <f t="shared" si="3"/>
        <v>0.94655644425358287</v>
      </c>
      <c r="H11" s="25">
        <v>80287</v>
      </c>
      <c r="I11" s="25">
        <v>89810.000000000015</v>
      </c>
      <c r="J11" s="22">
        <f t="shared" si="4"/>
        <v>0.89396503730096855</v>
      </c>
    </row>
    <row r="12" spans="1:10" ht="13.25" customHeight="1" x14ac:dyDescent="0.25">
      <c r="A12" s="13" t="s">
        <v>7</v>
      </c>
      <c r="B12" s="1">
        <f t="shared" si="1"/>
        <v>150387</v>
      </c>
      <c r="C12" s="1">
        <f t="shared" si="0"/>
        <v>161470.00000000006</v>
      </c>
      <c r="D12" s="22">
        <f t="shared" si="2"/>
        <v>0.93136186288474609</v>
      </c>
      <c r="E12" s="25">
        <v>77189</v>
      </c>
      <c r="F12" s="25">
        <v>81000.000000000029</v>
      </c>
      <c r="G12" s="22">
        <f t="shared" si="3"/>
        <v>0.95295061728395025</v>
      </c>
      <c r="H12" s="25">
        <v>73198</v>
      </c>
      <c r="I12" s="25">
        <v>80470.000000000015</v>
      </c>
      <c r="J12" s="22">
        <f t="shared" si="4"/>
        <v>0.90963091835466614</v>
      </c>
    </row>
    <row r="13" spans="1:10" ht="13.25" customHeight="1" x14ac:dyDescent="0.25">
      <c r="A13" s="13" t="s">
        <v>8</v>
      </c>
      <c r="B13" s="1">
        <f t="shared" si="1"/>
        <v>109582</v>
      </c>
      <c r="C13" s="1">
        <f t="shared" si="0"/>
        <v>119134.99999999997</v>
      </c>
      <c r="D13" s="22">
        <f t="shared" si="2"/>
        <v>0.91981365677592675</v>
      </c>
      <c r="E13" s="25">
        <v>56614</v>
      </c>
      <c r="F13" s="25">
        <v>60089.999999999993</v>
      </c>
      <c r="G13" s="22">
        <f t="shared" si="3"/>
        <v>0.94215343651189898</v>
      </c>
      <c r="H13" s="25">
        <v>52968</v>
      </c>
      <c r="I13" s="25">
        <v>59044.999999999985</v>
      </c>
      <c r="J13" s="22">
        <f t="shared" si="4"/>
        <v>0.89707849944957263</v>
      </c>
    </row>
    <row r="14" spans="1:10" ht="13.25" customHeight="1" x14ac:dyDescent="0.25">
      <c r="A14" s="13" t="s">
        <v>41</v>
      </c>
      <c r="B14" s="1">
        <f t="shared" si="1"/>
        <v>174595</v>
      </c>
      <c r="C14" s="1">
        <f t="shared" si="0"/>
        <v>190175</v>
      </c>
      <c r="D14" s="22">
        <f t="shared" si="2"/>
        <v>0.91807545681609048</v>
      </c>
      <c r="E14" s="25">
        <v>91488</v>
      </c>
      <c r="F14" s="25">
        <v>96414.999999999985</v>
      </c>
      <c r="G14" s="22">
        <f t="shared" si="3"/>
        <v>0.94889799305087397</v>
      </c>
      <c r="H14" s="25">
        <v>83107</v>
      </c>
      <c r="I14" s="25">
        <v>93760.000000000015</v>
      </c>
      <c r="J14" s="22">
        <f t="shared" si="4"/>
        <v>0.88638011945392481</v>
      </c>
    </row>
    <row r="15" spans="1:10" ht="13.25" customHeight="1" x14ac:dyDescent="0.25">
      <c r="A15" s="13" t="s">
        <v>9</v>
      </c>
      <c r="B15" s="1">
        <f t="shared" si="1"/>
        <v>154767</v>
      </c>
      <c r="C15" s="1">
        <f t="shared" si="0"/>
        <v>165640</v>
      </c>
      <c r="D15" s="22">
        <f t="shared" si="2"/>
        <v>0.93435764308138136</v>
      </c>
      <c r="E15" s="25">
        <v>79346</v>
      </c>
      <c r="F15" s="25">
        <v>83224.999999999985</v>
      </c>
      <c r="G15" s="22">
        <f t="shared" si="3"/>
        <v>0.9533914088314811</v>
      </c>
      <c r="H15" s="25">
        <v>75421</v>
      </c>
      <c r="I15" s="25">
        <v>82415.000000000015</v>
      </c>
      <c r="J15" s="22">
        <f t="shared" si="4"/>
        <v>0.91513680761997196</v>
      </c>
    </row>
    <row r="16" spans="1:10" ht="13.25" customHeight="1" x14ac:dyDescent="0.25">
      <c r="A16" s="13" t="s">
        <v>10</v>
      </c>
      <c r="B16" s="1">
        <f t="shared" si="1"/>
        <v>189576</v>
      </c>
      <c r="C16" s="1">
        <f t="shared" si="0"/>
        <v>201205.00000000003</v>
      </c>
      <c r="D16" s="22">
        <f t="shared" si="2"/>
        <v>0.94220322556596492</v>
      </c>
      <c r="E16" s="25">
        <v>97249</v>
      </c>
      <c r="F16" s="25">
        <v>100890.00000000003</v>
      </c>
      <c r="G16" s="22">
        <f t="shared" si="3"/>
        <v>0.96391119040539175</v>
      </c>
      <c r="H16" s="25">
        <v>92327</v>
      </c>
      <c r="I16" s="25">
        <v>100315</v>
      </c>
      <c r="J16" s="22">
        <f t="shared" si="4"/>
        <v>0.92037083187957935</v>
      </c>
    </row>
    <row r="17" spans="1:13" ht="13.25" customHeight="1" x14ac:dyDescent="0.25">
      <c r="A17" s="13" t="s">
        <v>11</v>
      </c>
      <c r="B17" s="1">
        <f t="shared" si="1"/>
        <v>60204</v>
      </c>
      <c r="C17" s="1">
        <f t="shared" si="0"/>
        <v>62425.000000000007</v>
      </c>
      <c r="D17" s="22">
        <f t="shared" si="2"/>
        <v>0.96442130556667993</v>
      </c>
      <c r="E17" s="25">
        <v>30333</v>
      </c>
      <c r="F17" s="25">
        <v>31135.000000000004</v>
      </c>
      <c r="G17" s="22">
        <f t="shared" si="3"/>
        <v>0.97424120764413025</v>
      </c>
      <c r="H17" s="25">
        <v>29871</v>
      </c>
      <c r="I17" s="25">
        <v>31290.000000000004</v>
      </c>
      <c r="J17" s="22">
        <f t="shared" si="4"/>
        <v>0.95465004793863839</v>
      </c>
    </row>
    <row r="18" spans="1:13" ht="13.25" customHeight="1" x14ac:dyDescent="0.25">
      <c r="A18" s="13" t="s">
        <v>12</v>
      </c>
      <c r="B18" s="1">
        <f t="shared" si="1"/>
        <v>328967</v>
      </c>
      <c r="C18" s="1">
        <f t="shared" si="0"/>
        <v>353704.99999999988</v>
      </c>
      <c r="D18" s="22">
        <f t="shared" si="2"/>
        <v>0.9300603610353263</v>
      </c>
      <c r="E18" s="25">
        <v>168913</v>
      </c>
      <c r="F18" s="25">
        <v>177394.99999999991</v>
      </c>
      <c r="G18" s="22">
        <f t="shared" si="3"/>
        <v>0.95218580005073472</v>
      </c>
      <c r="H18" s="25">
        <v>160054</v>
      </c>
      <c r="I18" s="25">
        <v>176310</v>
      </c>
      <c r="J18" s="22">
        <f t="shared" si="4"/>
        <v>0.90779876354148947</v>
      </c>
    </row>
    <row r="19" spans="1:13" ht="13.25" customHeight="1" x14ac:dyDescent="0.25">
      <c r="A19" s="13" t="s">
        <v>46</v>
      </c>
      <c r="B19" s="1">
        <f t="shared" si="1"/>
        <v>48880</v>
      </c>
      <c r="C19" s="1">
        <f t="shared" si="0"/>
        <v>51902.5</v>
      </c>
      <c r="D19" s="22">
        <f t="shared" si="2"/>
        <v>0.94176581089542888</v>
      </c>
      <c r="E19" s="25">
        <v>25152</v>
      </c>
      <c r="F19" s="25">
        <v>26169.999999999996</v>
      </c>
      <c r="G19" s="22">
        <f t="shared" si="3"/>
        <v>0.96110049675200626</v>
      </c>
      <c r="H19" s="25">
        <v>23728</v>
      </c>
      <c r="I19" s="25">
        <v>25732.500000000004</v>
      </c>
      <c r="J19" s="22">
        <f t="shared" si="4"/>
        <v>0.92210239968910901</v>
      </c>
    </row>
    <row r="20" spans="1:13" ht="13.25" customHeight="1" x14ac:dyDescent="0.25">
      <c r="A20" s="13" t="s">
        <v>13</v>
      </c>
      <c r="B20" s="1">
        <f t="shared" si="1"/>
        <v>119460</v>
      </c>
      <c r="C20" s="1">
        <f t="shared" si="0"/>
        <v>127492.50000000003</v>
      </c>
      <c r="D20" s="22">
        <f t="shared" si="2"/>
        <v>0.9369962938996409</v>
      </c>
      <c r="E20" s="25">
        <v>61634</v>
      </c>
      <c r="F20" s="25">
        <v>63932.500000000007</v>
      </c>
      <c r="G20" s="22">
        <f t="shared" si="3"/>
        <v>0.96404801939545604</v>
      </c>
      <c r="H20" s="25">
        <v>57826</v>
      </c>
      <c r="I20" s="25">
        <v>63560.000000000015</v>
      </c>
      <c r="J20" s="22">
        <f t="shared" si="4"/>
        <v>0.90978602894902438</v>
      </c>
    </row>
    <row r="21" spans="1:13" ht="13.25" customHeight="1" x14ac:dyDescent="0.25">
      <c r="A21" s="13" t="s">
        <v>14</v>
      </c>
      <c r="B21" s="1">
        <f t="shared" si="1"/>
        <v>420232</v>
      </c>
      <c r="C21" s="1">
        <f t="shared" si="0"/>
        <v>450729.99999999988</v>
      </c>
      <c r="D21" s="22">
        <f t="shared" si="2"/>
        <v>0.9323364320102947</v>
      </c>
      <c r="E21" s="25">
        <v>216151</v>
      </c>
      <c r="F21" s="25">
        <v>227184.99999999994</v>
      </c>
      <c r="G21" s="22">
        <f t="shared" si="3"/>
        <v>0.95143165261791074</v>
      </c>
      <c r="H21" s="25">
        <v>204081</v>
      </c>
      <c r="I21" s="25">
        <v>223544.99999999997</v>
      </c>
      <c r="J21" s="22">
        <f t="shared" si="4"/>
        <v>0.91293028249345776</v>
      </c>
    </row>
    <row r="22" spans="1:13" ht="13.25" customHeight="1" x14ac:dyDescent="0.25">
      <c r="A22" s="13" t="s">
        <v>15</v>
      </c>
      <c r="B22" s="1">
        <f t="shared" si="1"/>
        <v>48482</v>
      </c>
      <c r="C22" s="1">
        <f t="shared" si="0"/>
        <v>50507.500000000015</v>
      </c>
      <c r="D22" s="22">
        <f t="shared" si="2"/>
        <v>0.95989704499331752</v>
      </c>
      <c r="E22" s="25">
        <v>25040</v>
      </c>
      <c r="F22" s="25">
        <v>25640.000000000015</v>
      </c>
      <c r="G22" s="22">
        <f t="shared" si="3"/>
        <v>0.97659906396255791</v>
      </c>
      <c r="H22" s="25">
        <v>23442</v>
      </c>
      <c r="I22" s="25">
        <v>24867.500000000004</v>
      </c>
      <c r="J22" s="22">
        <f t="shared" si="4"/>
        <v>0.94267618377400209</v>
      </c>
    </row>
    <row r="23" spans="1:13" ht="13.25" customHeight="1" x14ac:dyDescent="0.25">
      <c r="A23" s="13" t="s">
        <v>47</v>
      </c>
      <c r="B23" s="1">
        <f t="shared" si="1"/>
        <v>607231</v>
      </c>
      <c r="C23" s="1">
        <f t="shared" si="0"/>
        <v>643285</v>
      </c>
      <c r="D23" s="22">
        <f t="shared" si="2"/>
        <v>0.9439533021910973</v>
      </c>
      <c r="E23" s="25">
        <v>314167</v>
      </c>
      <c r="F23" s="25">
        <v>325320</v>
      </c>
      <c r="G23" s="22">
        <f t="shared" si="3"/>
        <v>0.96571683265707609</v>
      </c>
      <c r="H23" s="25">
        <v>293064</v>
      </c>
      <c r="I23" s="25">
        <v>317965</v>
      </c>
      <c r="J23" s="22">
        <f t="shared" si="4"/>
        <v>0.92168634912647618</v>
      </c>
    </row>
    <row r="24" spans="1:13" ht="13.25" customHeight="1" x14ac:dyDescent="0.25">
      <c r="A24" s="13" t="s">
        <v>16</v>
      </c>
      <c r="B24" s="1">
        <f t="shared" si="1"/>
        <v>31617</v>
      </c>
      <c r="C24" s="1">
        <f t="shared" si="0"/>
        <v>32727.5</v>
      </c>
      <c r="D24" s="22">
        <f t="shared" si="2"/>
        <v>0.96606829119242232</v>
      </c>
      <c r="E24" s="25">
        <v>15619</v>
      </c>
      <c r="F24" s="25">
        <v>16035</v>
      </c>
      <c r="G24" s="22">
        <f t="shared" si="3"/>
        <v>0.97405675085749921</v>
      </c>
      <c r="H24" s="25">
        <v>15998</v>
      </c>
      <c r="I24" s="25">
        <v>16692.5</v>
      </c>
      <c r="J24" s="22">
        <f t="shared" si="4"/>
        <v>0.95839448854275877</v>
      </c>
    </row>
    <row r="25" spans="1:13" ht="13.25" customHeight="1" x14ac:dyDescent="0.25">
      <c r="A25" s="13" t="s">
        <v>17</v>
      </c>
      <c r="B25" s="1">
        <f t="shared" si="1"/>
        <v>65434</v>
      </c>
      <c r="C25" s="1">
        <f t="shared" si="0"/>
        <v>69420</v>
      </c>
      <c r="D25" s="22">
        <f t="shared" si="2"/>
        <v>0.94258138864880436</v>
      </c>
      <c r="E25" s="25">
        <v>33853</v>
      </c>
      <c r="F25" s="25">
        <v>35090</v>
      </c>
      <c r="G25" s="22">
        <f t="shared" si="3"/>
        <v>0.96474779139355937</v>
      </c>
      <c r="H25" s="25">
        <v>31581</v>
      </c>
      <c r="I25" s="25">
        <v>34330</v>
      </c>
      <c r="J25" s="22">
        <f t="shared" si="4"/>
        <v>0.91992426449169817</v>
      </c>
    </row>
    <row r="26" spans="1:13" ht="13.25" customHeight="1" x14ac:dyDescent="0.25">
      <c r="A26" s="19" t="s">
        <v>18</v>
      </c>
      <c r="B26" s="20">
        <f t="shared" ref="B26" si="5">E26+H26</f>
        <v>4832212</v>
      </c>
      <c r="C26" s="20">
        <f t="shared" ref="C26" si="6">F26+I26</f>
        <v>5163730</v>
      </c>
      <c r="D26" s="21">
        <f t="shared" si="2"/>
        <v>0.93579873463562191</v>
      </c>
      <c r="E26" s="20">
        <v>2490882</v>
      </c>
      <c r="F26" s="20">
        <v>2599387.5</v>
      </c>
      <c r="G26" s="21">
        <f t="shared" si="3"/>
        <v>0.95825728176349234</v>
      </c>
      <c r="H26" s="20">
        <v>2341330</v>
      </c>
      <c r="I26" s="20">
        <v>2564342.4999999995</v>
      </c>
      <c r="J26" s="21">
        <f t="shared" si="4"/>
        <v>0.91303326291242315</v>
      </c>
    </row>
    <row r="28" spans="1:13" x14ac:dyDescent="0.25">
      <c r="A28" s="3" t="s">
        <v>36</v>
      </c>
      <c r="B28" s="5"/>
      <c r="C28" s="6"/>
      <c r="D28" s="7"/>
      <c r="E28" s="5"/>
      <c r="F28" s="8"/>
      <c r="G28" s="9"/>
      <c r="H28" s="5"/>
      <c r="I28" s="8"/>
      <c r="J28" s="10"/>
      <c r="K28" s="5"/>
      <c r="L28" s="8"/>
      <c r="M28" s="10"/>
    </row>
    <row r="29" spans="1:13" x14ac:dyDescent="0.25">
      <c r="A29" s="3" t="str">
        <f>Ethnicity!A29</f>
        <v xml:space="preserve">           Population is based on projections provided by Stats NZ in Dec 2021. </v>
      </c>
    </row>
  </sheetData>
  <pageMargins left="0.31496062992125984" right="0.31496062992125984" top="0.55118110236220474" bottom="0.35433070866141736" header="0.31496062992125984" footer="0.31496062992125984"/>
  <pageSetup paperSize="9" orientation="landscape" r:id="rId1"/>
  <rowBreaks count="2" manualBreakCount="2">
    <brk id="27" max="16383" man="1"/>
    <brk id="53" max="16383" man="1"/>
  </rowBreaks>
  <ignoredErrors>
    <ignoredError sqref="A1:XFD5 A27:XFD28 B6:D25 G6:G25 J6:XFD25 B31:XFD31 B29:XFD29 D26 A33:XFD35 B32:XFD32 G26 J26:XFD26 B30:XFD30 A37:XFD1048576 B36:XFD36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V31"/>
  <sheetViews>
    <sheetView zoomScaleNormal="100" workbookViewId="0">
      <pane xSplit="4" ySplit="5" topLeftCell="E6" activePane="bottomRight" state="frozen"/>
      <selection activeCell="A28" sqref="A28:A32"/>
      <selection pane="topRight" activeCell="A28" sqref="A28:A32"/>
      <selection pane="bottomLeft" activeCell="A28" sqref="A28:A32"/>
      <selection pane="bottomRight" activeCell="H40" sqref="H40"/>
    </sheetView>
  </sheetViews>
  <sheetFormatPr defaultColWidth="9.08984375" defaultRowHeight="11.5" x14ac:dyDescent="0.25"/>
  <cols>
    <col min="1" max="1" width="27.6328125" style="3" customWidth="1"/>
    <col min="2" max="22" width="9.453125" style="3" customWidth="1"/>
    <col min="23" max="16384" width="9.08984375" style="3"/>
  </cols>
  <sheetData>
    <row r="1" spans="1:22" ht="14" x14ac:dyDescent="0.25">
      <c r="A1" s="24" t="str">
        <f>SUBSTITUTE(Ethnicity!A1,"Ethnicity","Age Group")</f>
        <v>Access to Primary Care by Age Group (October 2022)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x14ac:dyDescent="0.25">
      <c r="A2" s="12" t="s">
        <v>37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</row>
    <row r="3" spans="1:22" x14ac:dyDescent="0.2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13.25" customHeight="1" x14ac:dyDescent="0.25">
      <c r="B4" s="14" t="s">
        <v>0</v>
      </c>
      <c r="C4" s="15"/>
      <c r="D4" s="15"/>
      <c r="E4" s="14" t="s">
        <v>24</v>
      </c>
      <c r="F4" s="15"/>
      <c r="G4" s="15"/>
      <c r="H4" s="14" t="s">
        <v>25</v>
      </c>
      <c r="I4" s="15"/>
      <c r="J4" s="15"/>
      <c r="K4" s="14" t="s">
        <v>26</v>
      </c>
      <c r="L4" s="15"/>
      <c r="M4" s="15"/>
      <c r="N4" s="14" t="s">
        <v>27</v>
      </c>
      <c r="O4" s="15"/>
      <c r="P4" s="15"/>
      <c r="Q4" s="14" t="s">
        <v>28</v>
      </c>
      <c r="R4" s="15"/>
      <c r="S4" s="15"/>
      <c r="T4" s="14" t="s">
        <v>29</v>
      </c>
      <c r="U4" s="15"/>
      <c r="V4" s="15"/>
    </row>
    <row r="5" spans="1:22" ht="26.4" customHeight="1" x14ac:dyDescent="0.25">
      <c r="A5" s="16" t="s">
        <v>30</v>
      </c>
      <c r="B5" s="17" t="s">
        <v>22</v>
      </c>
      <c r="C5" s="17" t="s">
        <v>19</v>
      </c>
      <c r="D5" s="18" t="s">
        <v>2</v>
      </c>
      <c r="E5" s="17" t="s">
        <v>22</v>
      </c>
      <c r="F5" s="17" t="s">
        <v>19</v>
      </c>
      <c r="G5" s="18" t="s">
        <v>2</v>
      </c>
      <c r="H5" s="17" t="s">
        <v>22</v>
      </c>
      <c r="I5" s="17" t="s">
        <v>19</v>
      </c>
      <c r="J5" s="18" t="s">
        <v>2</v>
      </c>
      <c r="K5" s="17" t="s">
        <v>22</v>
      </c>
      <c r="L5" s="17" t="s">
        <v>19</v>
      </c>
      <c r="M5" s="18" t="s">
        <v>2</v>
      </c>
      <c r="N5" s="17" t="s">
        <v>22</v>
      </c>
      <c r="O5" s="17" t="s">
        <v>19</v>
      </c>
      <c r="P5" s="18" t="s">
        <v>2</v>
      </c>
      <c r="Q5" s="17" t="s">
        <v>22</v>
      </c>
      <c r="R5" s="17" t="s">
        <v>19</v>
      </c>
      <c r="S5" s="18" t="s">
        <v>2</v>
      </c>
      <c r="T5" s="17" t="s">
        <v>22</v>
      </c>
      <c r="U5" s="17" t="s">
        <v>19</v>
      </c>
      <c r="V5" s="18" t="s">
        <v>2</v>
      </c>
    </row>
    <row r="6" spans="1:22" ht="13.25" customHeight="1" x14ac:dyDescent="0.25">
      <c r="A6" s="13" t="s">
        <v>3</v>
      </c>
      <c r="B6" s="1">
        <f>E6+H6+K6+N6+Q6+T6</f>
        <v>461463</v>
      </c>
      <c r="C6" s="1">
        <f t="shared" ref="C6:C26" si="0">F6+I6+L6+O6+R6+U6</f>
        <v>497865</v>
      </c>
      <c r="D6" s="22">
        <f>IF(B6=0,"",B6/C6)</f>
        <v>0.92688379379952401</v>
      </c>
      <c r="E6" s="1">
        <v>23825</v>
      </c>
      <c r="F6" s="25">
        <v>22449.999999999996</v>
      </c>
      <c r="G6" s="22">
        <f>IF(E6=0,"",E6/F6)</f>
        <v>1.061247216035635</v>
      </c>
      <c r="H6" s="1">
        <v>52665</v>
      </c>
      <c r="I6" s="25">
        <v>51084.999999999993</v>
      </c>
      <c r="J6" s="22">
        <f>IF(H6=0,"",H6/I6)</f>
        <v>1.0309288440833906</v>
      </c>
      <c r="K6" s="1">
        <v>56889</v>
      </c>
      <c r="L6" s="25">
        <v>72990</v>
      </c>
      <c r="M6" s="22">
        <f>IF(K6=0,"",K6/L6)</f>
        <v>0.77940813810110976</v>
      </c>
      <c r="N6" s="1">
        <v>150054</v>
      </c>
      <c r="O6" s="25">
        <v>177270</v>
      </c>
      <c r="P6" s="22">
        <f>IF(N6=0,"",N6/O6)</f>
        <v>0.84647148417667961</v>
      </c>
      <c r="Q6" s="1">
        <v>112956</v>
      </c>
      <c r="R6" s="25">
        <v>111130</v>
      </c>
      <c r="S6" s="22">
        <f>IF(Q6=0,"",Q6/R6)</f>
        <v>1.016431206694862</v>
      </c>
      <c r="T6" s="1">
        <v>65074</v>
      </c>
      <c r="U6" s="25">
        <v>62940.000000000007</v>
      </c>
      <c r="V6" s="22">
        <f>IF(T6=0,"",T6/U6)</f>
        <v>1.0339053066412456</v>
      </c>
    </row>
    <row r="7" spans="1:22" ht="13.25" customHeight="1" x14ac:dyDescent="0.25">
      <c r="A7" s="13" t="s">
        <v>4</v>
      </c>
      <c r="B7" s="1">
        <f t="shared" ref="B7:B26" si="1">E7+H7+K7+N7+Q7+T7</f>
        <v>255036</v>
      </c>
      <c r="C7" s="1">
        <f t="shared" si="0"/>
        <v>273310</v>
      </c>
      <c r="D7" s="22">
        <f t="shared" ref="D7:D26" si="2">IF(B7=0,"",B7/C7)</f>
        <v>0.93313819472393988</v>
      </c>
      <c r="E7" s="1">
        <v>16049</v>
      </c>
      <c r="F7" s="25">
        <v>17160</v>
      </c>
      <c r="G7" s="22">
        <f t="shared" ref="G7:G26" si="3">IF(E7=0,"",E7/F7)</f>
        <v>0.93525641025641026</v>
      </c>
      <c r="H7" s="1">
        <v>34626</v>
      </c>
      <c r="I7" s="25">
        <v>36669.999999999993</v>
      </c>
      <c r="J7" s="22">
        <f t="shared" ref="J7:J26" si="4">IF(H7=0,"",H7/I7)</f>
        <v>0.94425961276247627</v>
      </c>
      <c r="K7" s="1">
        <v>27335</v>
      </c>
      <c r="L7" s="25">
        <v>28355</v>
      </c>
      <c r="M7" s="22">
        <f t="shared" ref="M7:M26" si="5">IF(K7=0,"",K7/L7)</f>
        <v>0.96402750837594775</v>
      </c>
      <c r="N7" s="1">
        <v>60081</v>
      </c>
      <c r="O7" s="25">
        <v>64510</v>
      </c>
      <c r="P7" s="22">
        <f t="shared" ref="P7:P26" si="6">IF(N7=0,"",N7/O7)</f>
        <v>0.93134397767787935</v>
      </c>
      <c r="Q7" s="1">
        <v>63411</v>
      </c>
      <c r="R7" s="25">
        <v>69610</v>
      </c>
      <c r="S7" s="22">
        <f t="shared" ref="S7:S26" si="7">IF(Q7=0,"",Q7/R7)</f>
        <v>0.91094670305990522</v>
      </c>
      <c r="T7" s="1">
        <v>53534</v>
      </c>
      <c r="U7" s="25">
        <v>57005</v>
      </c>
      <c r="V7" s="22">
        <f t="shared" ref="V7:V26" si="8">IF(T7=0,"",T7/U7)</f>
        <v>0.93911060433295324</v>
      </c>
    </row>
    <row r="8" spans="1:22" ht="13.25" customHeight="1" x14ac:dyDescent="0.25">
      <c r="A8" s="13" t="s">
        <v>5</v>
      </c>
      <c r="B8" s="1">
        <f t="shared" si="1"/>
        <v>567188</v>
      </c>
      <c r="C8" s="1">
        <f t="shared" si="0"/>
        <v>592975</v>
      </c>
      <c r="D8" s="22">
        <f t="shared" si="2"/>
        <v>0.95651250052700365</v>
      </c>
      <c r="E8" s="1">
        <v>33112</v>
      </c>
      <c r="F8" s="25">
        <v>33280.000000000007</v>
      </c>
      <c r="G8" s="22">
        <f t="shared" si="3"/>
        <v>0.99495192307692282</v>
      </c>
      <c r="H8" s="1">
        <v>69382</v>
      </c>
      <c r="I8" s="25">
        <v>70020.000000000015</v>
      </c>
      <c r="J8" s="22">
        <f t="shared" si="4"/>
        <v>0.99088831762353591</v>
      </c>
      <c r="K8" s="1">
        <v>69135</v>
      </c>
      <c r="L8" s="25">
        <v>76155</v>
      </c>
      <c r="M8" s="22">
        <f t="shared" si="5"/>
        <v>0.90781957849123496</v>
      </c>
      <c r="N8" s="1">
        <v>152510</v>
      </c>
      <c r="O8" s="25">
        <v>165920</v>
      </c>
      <c r="P8" s="22">
        <f t="shared" si="6"/>
        <v>0.91917791706846674</v>
      </c>
      <c r="Q8" s="1">
        <v>144569</v>
      </c>
      <c r="R8" s="25">
        <v>150490</v>
      </c>
      <c r="S8" s="22">
        <f t="shared" si="7"/>
        <v>0.96065519303608216</v>
      </c>
      <c r="T8" s="1">
        <v>98480</v>
      </c>
      <c r="U8" s="25">
        <v>97109.999999999985</v>
      </c>
      <c r="V8" s="22">
        <f t="shared" si="8"/>
        <v>1.0141077129028937</v>
      </c>
    </row>
    <row r="9" spans="1:22" ht="13.25" customHeight="1" x14ac:dyDescent="0.25">
      <c r="A9" s="13" t="s">
        <v>40</v>
      </c>
      <c r="B9" s="1">
        <f t="shared" si="1"/>
        <v>302040</v>
      </c>
      <c r="C9" s="1">
        <f t="shared" si="0"/>
        <v>328645</v>
      </c>
      <c r="D9" s="22">
        <f t="shared" si="2"/>
        <v>0.9190463874393342</v>
      </c>
      <c r="E9" s="1">
        <v>14896</v>
      </c>
      <c r="F9" s="25">
        <v>16425.000000000004</v>
      </c>
      <c r="G9" s="22">
        <f t="shared" si="3"/>
        <v>0.90691019786910176</v>
      </c>
      <c r="H9" s="1">
        <v>35528</v>
      </c>
      <c r="I9" s="25">
        <v>37310</v>
      </c>
      <c r="J9" s="22">
        <f t="shared" si="4"/>
        <v>0.95223800589654251</v>
      </c>
      <c r="K9" s="1">
        <v>41672</v>
      </c>
      <c r="L9" s="25">
        <v>49220.000000000015</v>
      </c>
      <c r="M9" s="22">
        <f t="shared" si="5"/>
        <v>0.84664770418529023</v>
      </c>
      <c r="N9" s="1">
        <v>88469</v>
      </c>
      <c r="O9" s="25">
        <v>97794.999999999985</v>
      </c>
      <c r="P9" s="22">
        <f t="shared" si="6"/>
        <v>0.9046372513932206</v>
      </c>
      <c r="Q9" s="1">
        <v>76862</v>
      </c>
      <c r="R9" s="25">
        <v>81255.000000000015</v>
      </c>
      <c r="S9" s="22">
        <f t="shared" si="7"/>
        <v>0.94593563473017028</v>
      </c>
      <c r="T9" s="1">
        <v>44613</v>
      </c>
      <c r="U9" s="25">
        <v>46640.000000000007</v>
      </c>
      <c r="V9" s="22">
        <f t="shared" si="8"/>
        <v>0.95653945111492267</v>
      </c>
    </row>
    <row r="10" spans="1:22" ht="13.25" customHeight="1" x14ac:dyDescent="0.25">
      <c r="A10" s="13" t="s">
        <v>6</v>
      </c>
      <c r="B10" s="1">
        <f t="shared" si="1"/>
        <v>568617</v>
      </c>
      <c r="C10" s="1">
        <f t="shared" si="0"/>
        <v>608160</v>
      </c>
      <c r="D10" s="22">
        <f t="shared" si="2"/>
        <v>0.93497928176795575</v>
      </c>
      <c r="E10" s="1">
        <v>41093</v>
      </c>
      <c r="F10" s="25">
        <v>41765.000000000007</v>
      </c>
      <c r="G10" s="22">
        <f t="shared" si="3"/>
        <v>0.98390997246498246</v>
      </c>
      <c r="H10" s="1">
        <v>84867</v>
      </c>
      <c r="I10" s="25">
        <v>90579.999999999985</v>
      </c>
      <c r="J10" s="22">
        <f t="shared" si="4"/>
        <v>0.93692868182821831</v>
      </c>
      <c r="K10" s="1">
        <v>73995</v>
      </c>
      <c r="L10" s="25">
        <v>81925</v>
      </c>
      <c r="M10" s="22">
        <f t="shared" si="5"/>
        <v>0.90320415013732069</v>
      </c>
      <c r="N10" s="1">
        <v>165443</v>
      </c>
      <c r="O10" s="25">
        <v>178865</v>
      </c>
      <c r="P10" s="22">
        <f t="shared" si="6"/>
        <v>0.9249601654879378</v>
      </c>
      <c r="Q10" s="1">
        <v>131506</v>
      </c>
      <c r="R10" s="25">
        <v>141205.00000000003</v>
      </c>
      <c r="S10" s="22">
        <f t="shared" si="7"/>
        <v>0.93131263057257163</v>
      </c>
      <c r="T10" s="1">
        <v>71713</v>
      </c>
      <c r="U10" s="25">
        <v>73820</v>
      </c>
      <c r="V10" s="22">
        <f t="shared" si="8"/>
        <v>0.97145759956651312</v>
      </c>
    </row>
    <row r="11" spans="1:22" ht="13.25" customHeight="1" x14ac:dyDescent="0.25">
      <c r="A11" s="13" t="s">
        <v>45</v>
      </c>
      <c r="B11" s="1">
        <f t="shared" si="1"/>
        <v>168454</v>
      </c>
      <c r="C11" s="1">
        <f t="shared" si="0"/>
        <v>182955</v>
      </c>
      <c r="D11" s="22">
        <f t="shared" si="2"/>
        <v>0.92074007269547153</v>
      </c>
      <c r="E11" s="1">
        <v>10165</v>
      </c>
      <c r="F11" s="25">
        <v>11165.000000000002</v>
      </c>
      <c r="G11" s="22">
        <f t="shared" si="3"/>
        <v>0.91043439319301378</v>
      </c>
      <c r="H11" s="1">
        <v>23587</v>
      </c>
      <c r="I11" s="25">
        <v>25450</v>
      </c>
      <c r="J11" s="22">
        <f t="shared" si="4"/>
        <v>0.92679764243614926</v>
      </c>
      <c r="K11" s="1">
        <v>19155</v>
      </c>
      <c r="L11" s="25">
        <v>20459.999999999996</v>
      </c>
      <c r="M11" s="22">
        <f t="shared" si="5"/>
        <v>0.93621700879765413</v>
      </c>
      <c r="N11" s="1">
        <v>38176</v>
      </c>
      <c r="O11" s="25">
        <v>42170</v>
      </c>
      <c r="P11" s="22">
        <f t="shared" si="6"/>
        <v>0.90528811951624377</v>
      </c>
      <c r="Q11" s="1">
        <v>43623</v>
      </c>
      <c r="R11" s="25">
        <v>47775</v>
      </c>
      <c r="S11" s="22">
        <f t="shared" si="7"/>
        <v>0.91309262166405025</v>
      </c>
      <c r="T11" s="1">
        <v>33748</v>
      </c>
      <c r="U11" s="25">
        <v>35935.000000000007</v>
      </c>
      <c r="V11" s="22">
        <f t="shared" si="8"/>
        <v>0.9391401140948934</v>
      </c>
    </row>
    <row r="12" spans="1:22" ht="13.25" customHeight="1" x14ac:dyDescent="0.25">
      <c r="A12" s="13" t="s">
        <v>7</v>
      </c>
      <c r="B12" s="1">
        <f t="shared" si="1"/>
        <v>150387</v>
      </c>
      <c r="C12" s="1">
        <f t="shared" si="0"/>
        <v>161470</v>
      </c>
      <c r="D12" s="22">
        <f t="shared" si="2"/>
        <v>0.93136186288474643</v>
      </c>
      <c r="E12" s="1">
        <v>9638</v>
      </c>
      <c r="F12" s="25">
        <v>10434.999999999998</v>
      </c>
      <c r="G12" s="22">
        <f t="shared" si="3"/>
        <v>0.92362242453282239</v>
      </c>
      <c r="H12" s="1">
        <v>19847</v>
      </c>
      <c r="I12" s="25">
        <v>20914.999999999996</v>
      </c>
      <c r="J12" s="22">
        <f t="shared" si="4"/>
        <v>0.94893617021276611</v>
      </c>
      <c r="K12" s="1">
        <v>16872</v>
      </c>
      <c r="L12" s="25">
        <v>18460</v>
      </c>
      <c r="M12" s="22">
        <f t="shared" si="5"/>
        <v>0.91397616468039</v>
      </c>
      <c r="N12" s="1">
        <v>42370</v>
      </c>
      <c r="O12" s="25">
        <v>45830.000000000015</v>
      </c>
      <c r="P12" s="22">
        <f t="shared" si="6"/>
        <v>0.92450360026183698</v>
      </c>
      <c r="Q12" s="1">
        <v>38171</v>
      </c>
      <c r="R12" s="25">
        <v>41084.999999999993</v>
      </c>
      <c r="S12" s="22">
        <f t="shared" si="7"/>
        <v>0.92907387124254615</v>
      </c>
      <c r="T12" s="1">
        <v>23489</v>
      </c>
      <c r="U12" s="25">
        <v>24745.000000000004</v>
      </c>
      <c r="V12" s="22">
        <f t="shared" si="8"/>
        <v>0.94924227116589199</v>
      </c>
    </row>
    <row r="13" spans="1:22" ht="13.25" customHeight="1" x14ac:dyDescent="0.25">
      <c r="A13" s="13" t="s">
        <v>8</v>
      </c>
      <c r="B13" s="1">
        <f t="shared" si="1"/>
        <v>109582</v>
      </c>
      <c r="C13" s="1">
        <f t="shared" si="0"/>
        <v>119135</v>
      </c>
      <c r="D13" s="22">
        <f t="shared" si="2"/>
        <v>0.91981365677592652</v>
      </c>
      <c r="E13" s="1">
        <v>7510</v>
      </c>
      <c r="F13" s="25">
        <v>7720</v>
      </c>
      <c r="G13" s="22">
        <f t="shared" si="3"/>
        <v>0.97279792746113991</v>
      </c>
      <c r="H13" s="1">
        <v>15734</v>
      </c>
      <c r="I13" s="25">
        <v>16880.000000000004</v>
      </c>
      <c r="J13" s="22">
        <f t="shared" si="4"/>
        <v>0.93210900473933633</v>
      </c>
      <c r="K13" s="1">
        <v>12432</v>
      </c>
      <c r="L13" s="25">
        <v>13820</v>
      </c>
      <c r="M13" s="22">
        <f t="shared" si="5"/>
        <v>0.89956584659913175</v>
      </c>
      <c r="N13" s="1">
        <v>26471</v>
      </c>
      <c r="O13" s="25">
        <v>29705</v>
      </c>
      <c r="P13" s="22">
        <f t="shared" si="6"/>
        <v>0.89112943948830159</v>
      </c>
      <c r="Q13" s="1">
        <v>27893</v>
      </c>
      <c r="R13" s="25">
        <v>30400.000000000004</v>
      </c>
      <c r="S13" s="22">
        <f t="shared" si="7"/>
        <v>0.91753289473684196</v>
      </c>
      <c r="T13" s="1">
        <v>19542</v>
      </c>
      <c r="U13" s="25">
        <v>20609.999999999996</v>
      </c>
      <c r="V13" s="22">
        <f t="shared" si="8"/>
        <v>0.94818049490538592</v>
      </c>
    </row>
    <row r="14" spans="1:22" ht="13.25" customHeight="1" x14ac:dyDescent="0.25">
      <c r="A14" s="13" t="s">
        <v>41</v>
      </c>
      <c r="B14" s="1">
        <f t="shared" si="1"/>
        <v>174595</v>
      </c>
      <c r="C14" s="1">
        <f t="shared" si="0"/>
        <v>190175</v>
      </c>
      <c r="D14" s="22">
        <f t="shared" si="2"/>
        <v>0.91807545681609048</v>
      </c>
      <c r="E14" s="1">
        <v>10910</v>
      </c>
      <c r="F14" s="25">
        <v>11605.000000000002</v>
      </c>
      <c r="G14" s="22">
        <f t="shared" si="3"/>
        <v>0.94011202068074096</v>
      </c>
      <c r="H14" s="1">
        <v>23589</v>
      </c>
      <c r="I14" s="25">
        <v>24959.999999999996</v>
      </c>
      <c r="J14" s="22">
        <f t="shared" si="4"/>
        <v>0.94507211538461555</v>
      </c>
      <c r="K14" s="1">
        <v>20967</v>
      </c>
      <c r="L14" s="25">
        <v>24744.999999999996</v>
      </c>
      <c r="M14" s="22">
        <f t="shared" si="5"/>
        <v>0.84732269145281891</v>
      </c>
      <c r="N14" s="1">
        <v>40826</v>
      </c>
      <c r="O14" s="25">
        <v>45539.999999999993</v>
      </c>
      <c r="P14" s="22">
        <f t="shared" si="6"/>
        <v>0.89648660518225753</v>
      </c>
      <c r="Q14" s="1">
        <v>43489</v>
      </c>
      <c r="R14" s="25">
        <v>47190</v>
      </c>
      <c r="S14" s="22">
        <f t="shared" si="7"/>
        <v>0.92157236702691248</v>
      </c>
      <c r="T14" s="1">
        <v>34814</v>
      </c>
      <c r="U14" s="25">
        <v>36135</v>
      </c>
      <c r="V14" s="22">
        <f t="shared" si="8"/>
        <v>0.9634426456344265</v>
      </c>
    </row>
    <row r="15" spans="1:22" ht="13.25" customHeight="1" x14ac:dyDescent="0.25">
      <c r="A15" s="13" t="s">
        <v>9</v>
      </c>
      <c r="B15" s="1">
        <f t="shared" si="1"/>
        <v>154767</v>
      </c>
      <c r="C15" s="1">
        <f t="shared" si="0"/>
        <v>165640</v>
      </c>
      <c r="D15" s="22">
        <f t="shared" si="2"/>
        <v>0.93435764308138136</v>
      </c>
      <c r="E15" s="1">
        <v>7591</v>
      </c>
      <c r="F15" s="25">
        <v>8245</v>
      </c>
      <c r="G15" s="22">
        <f t="shared" si="3"/>
        <v>0.92067919951485744</v>
      </c>
      <c r="H15" s="1">
        <v>18760</v>
      </c>
      <c r="I15" s="25">
        <v>19504.999999999996</v>
      </c>
      <c r="J15" s="22">
        <f t="shared" si="4"/>
        <v>0.96180466547039234</v>
      </c>
      <c r="K15" s="1">
        <v>15115</v>
      </c>
      <c r="L15" s="25">
        <v>16165.000000000002</v>
      </c>
      <c r="M15" s="22">
        <f t="shared" si="5"/>
        <v>0.93504484998453441</v>
      </c>
      <c r="N15" s="1">
        <v>33158</v>
      </c>
      <c r="O15" s="25">
        <v>36140.000000000007</v>
      </c>
      <c r="P15" s="22">
        <f t="shared" si="6"/>
        <v>0.9174875484228</v>
      </c>
      <c r="Q15" s="1">
        <v>44106</v>
      </c>
      <c r="R15" s="25">
        <v>47295</v>
      </c>
      <c r="S15" s="22">
        <f t="shared" si="7"/>
        <v>0.93257215350459877</v>
      </c>
      <c r="T15" s="1">
        <v>36037</v>
      </c>
      <c r="U15" s="25">
        <v>38290</v>
      </c>
      <c r="V15" s="22">
        <f t="shared" si="8"/>
        <v>0.94115957168973619</v>
      </c>
    </row>
    <row r="16" spans="1:22" ht="13.25" customHeight="1" x14ac:dyDescent="0.25">
      <c r="A16" s="13" t="s">
        <v>10</v>
      </c>
      <c r="B16" s="1">
        <f t="shared" si="1"/>
        <v>189576</v>
      </c>
      <c r="C16" s="1">
        <f t="shared" si="0"/>
        <v>201205</v>
      </c>
      <c r="D16" s="22">
        <f t="shared" si="2"/>
        <v>0.94220322556596503</v>
      </c>
      <c r="E16" s="1">
        <v>11799</v>
      </c>
      <c r="F16" s="25">
        <v>12510.000000000002</v>
      </c>
      <c r="G16" s="22">
        <f t="shared" si="3"/>
        <v>0.94316546762589915</v>
      </c>
      <c r="H16" s="1">
        <v>26032</v>
      </c>
      <c r="I16" s="25">
        <v>28145.000000000007</v>
      </c>
      <c r="J16" s="22">
        <f t="shared" si="4"/>
        <v>0.9249244981346596</v>
      </c>
      <c r="K16" s="1">
        <v>19463</v>
      </c>
      <c r="L16" s="25">
        <v>20464.999999999993</v>
      </c>
      <c r="M16" s="22">
        <f t="shared" si="5"/>
        <v>0.95103835817248994</v>
      </c>
      <c r="N16" s="1">
        <v>40302</v>
      </c>
      <c r="O16" s="25">
        <v>43450</v>
      </c>
      <c r="P16" s="22">
        <f t="shared" si="6"/>
        <v>0.92754890678941315</v>
      </c>
      <c r="Q16" s="1">
        <v>50356</v>
      </c>
      <c r="R16" s="25">
        <v>53494.999999999993</v>
      </c>
      <c r="S16" s="22">
        <f t="shared" si="7"/>
        <v>0.94132161884288268</v>
      </c>
      <c r="T16" s="1">
        <v>41624</v>
      </c>
      <c r="U16" s="25">
        <v>43140</v>
      </c>
      <c r="V16" s="22">
        <f t="shared" si="8"/>
        <v>0.96485859990727862</v>
      </c>
    </row>
    <row r="17" spans="1:22" ht="13.25" customHeight="1" x14ac:dyDescent="0.25">
      <c r="A17" s="13" t="s">
        <v>11</v>
      </c>
      <c r="B17" s="1">
        <f t="shared" si="1"/>
        <v>60204</v>
      </c>
      <c r="C17" s="1">
        <f t="shared" si="0"/>
        <v>62425</v>
      </c>
      <c r="D17" s="22">
        <f t="shared" si="2"/>
        <v>0.96442130556668004</v>
      </c>
      <c r="E17" s="1">
        <v>3070</v>
      </c>
      <c r="F17" s="25">
        <v>3362.4999999999995</v>
      </c>
      <c r="G17" s="22">
        <f t="shared" si="3"/>
        <v>0.913011152416357</v>
      </c>
      <c r="H17" s="1">
        <v>7371</v>
      </c>
      <c r="I17" s="25">
        <v>7467.5000000000018</v>
      </c>
      <c r="J17" s="22">
        <f t="shared" si="4"/>
        <v>0.9870773351188481</v>
      </c>
      <c r="K17" s="1">
        <v>6044</v>
      </c>
      <c r="L17" s="25">
        <v>5999.9999999999991</v>
      </c>
      <c r="M17" s="22">
        <f t="shared" si="5"/>
        <v>1.0073333333333334</v>
      </c>
      <c r="N17" s="1">
        <v>13596</v>
      </c>
      <c r="O17" s="25">
        <v>14537.499999999998</v>
      </c>
      <c r="P17" s="22">
        <f t="shared" si="6"/>
        <v>0.93523645743766137</v>
      </c>
      <c r="Q17" s="1">
        <v>16324</v>
      </c>
      <c r="R17" s="25">
        <v>16802.500000000004</v>
      </c>
      <c r="S17" s="22">
        <f t="shared" si="7"/>
        <v>0.97152209492635</v>
      </c>
      <c r="T17" s="1">
        <v>13799</v>
      </c>
      <c r="U17" s="25">
        <v>14255</v>
      </c>
      <c r="V17" s="22">
        <f t="shared" si="8"/>
        <v>0.96801122413188356</v>
      </c>
    </row>
    <row r="18" spans="1:22" ht="13.25" customHeight="1" x14ac:dyDescent="0.25">
      <c r="A18" s="13" t="s">
        <v>12</v>
      </c>
      <c r="B18" s="1">
        <f t="shared" si="1"/>
        <v>328967</v>
      </c>
      <c r="C18" s="1">
        <f t="shared" si="0"/>
        <v>353705.00000000006</v>
      </c>
      <c r="D18" s="22">
        <f t="shared" si="2"/>
        <v>0.93006036103532586</v>
      </c>
      <c r="E18" s="1">
        <v>17232</v>
      </c>
      <c r="F18" s="25">
        <v>18300.000000000004</v>
      </c>
      <c r="G18" s="22">
        <f t="shared" si="3"/>
        <v>0.9416393442622949</v>
      </c>
      <c r="H18" s="1">
        <v>39335</v>
      </c>
      <c r="I18" s="25">
        <v>40535</v>
      </c>
      <c r="J18" s="22">
        <f t="shared" si="4"/>
        <v>0.97039595411372892</v>
      </c>
      <c r="K18" s="1">
        <v>43955</v>
      </c>
      <c r="L18" s="25">
        <v>49180.000000000015</v>
      </c>
      <c r="M18" s="22">
        <f t="shared" si="5"/>
        <v>0.89375762505083345</v>
      </c>
      <c r="N18" s="1">
        <v>83952</v>
      </c>
      <c r="O18" s="25">
        <v>93795.000000000015</v>
      </c>
      <c r="P18" s="22">
        <f t="shared" si="6"/>
        <v>0.89505837198144877</v>
      </c>
      <c r="Q18" s="1">
        <v>83965</v>
      </c>
      <c r="R18" s="25">
        <v>88690.000000000015</v>
      </c>
      <c r="S18" s="22">
        <f t="shared" si="7"/>
        <v>0.94672454617205981</v>
      </c>
      <c r="T18" s="1">
        <v>60528</v>
      </c>
      <c r="U18" s="25">
        <v>63204.999999999985</v>
      </c>
      <c r="V18" s="22">
        <f t="shared" si="8"/>
        <v>0.95764575587374434</v>
      </c>
    </row>
    <row r="19" spans="1:22" ht="13.25" customHeight="1" x14ac:dyDescent="0.25">
      <c r="A19" s="13" t="s">
        <v>46</v>
      </c>
      <c r="B19" s="1">
        <f t="shared" si="1"/>
        <v>48880</v>
      </c>
      <c r="C19" s="1">
        <f t="shared" si="0"/>
        <v>51902.5</v>
      </c>
      <c r="D19" s="22">
        <f t="shared" si="2"/>
        <v>0.94176581089542888</v>
      </c>
      <c r="E19" s="1">
        <v>3494</v>
      </c>
      <c r="F19" s="25">
        <v>3727.5000000000005</v>
      </c>
      <c r="G19" s="22">
        <f t="shared" si="3"/>
        <v>0.93735747820254856</v>
      </c>
      <c r="H19" s="1">
        <v>7363</v>
      </c>
      <c r="I19" s="25">
        <v>7992.5</v>
      </c>
      <c r="J19" s="22">
        <f t="shared" si="4"/>
        <v>0.92123866124491716</v>
      </c>
      <c r="K19" s="1">
        <v>6058</v>
      </c>
      <c r="L19" s="25">
        <v>6124.9999999999991</v>
      </c>
      <c r="M19" s="22">
        <f t="shared" si="5"/>
        <v>0.98906122448979605</v>
      </c>
      <c r="N19" s="1">
        <v>11640</v>
      </c>
      <c r="O19" s="25">
        <v>12367.499999999998</v>
      </c>
      <c r="P19" s="22">
        <f t="shared" si="6"/>
        <v>0.94117647058823539</v>
      </c>
      <c r="Q19" s="1">
        <v>11974</v>
      </c>
      <c r="R19" s="25">
        <v>12912.500000000002</v>
      </c>
      <c r="S19" s="22">
        <f t="shared" si="7"/>
        <v>0.92731848983543064</v>
      </c>
      <c r="T19" s="1">
        <v>8351</v>
      </c>
      <c r="U19" s="25">
        <v>8777.5000000000018</v>
      </c>
      <c r="V19" s="22">
        <f t="shared" si="8"/>
        <v>0.95140985474223849</v>
      </c>
    </row>
    <row r="20" spans="1:22" ht="13.25" customHeight="1" x14ac:dyDescent="0.25">
      <c r="A20" s="13" t="s">
        <v>13</v>
      </c>
      <c r="B20" s="1">
        <f t="shared" si="1"/>
        <v>119460</v>
      </c>
      <c r="C20" s="1">
        <f t="shared" si="0"/>
        <v>127492.5</v>
      </c>
      <c r="D20" s="22">
        <f t="shared" si="2"/>
        <v>0.93699629389964112</v>
      </c>
      <c r="E20" s="1">
        <v>7607</v>
      </c>
      <c r="F20" s="25">
        <v>8257.5</v>
      </c>
      <c r="G20" s="22">
        <f t="shared" si="3"/>
        <v>0.92122313048743565</v>
      </c>
      <c r="H20" s="1">
        <v>16688</v>
      </c>
      <c r="I20" s="25">
        <v>17957.5</v>
      </c>
      <c r="J20" s="22">
        <f t="shared" si="4"/>
        <v>0.92930530419044965</v>
      </c>
      <c r="K20" s="1">
        <v>12757</v>
      </c>
      <c r="L20" s="25">
        <v>13675</v>
      </c>
      <c r="M20" s="22">
        <f t="shared" si="5"/>
        <v>0.93287020109689212</v>
      </c>
      <c r="N20" s="1">
        <v>27952</v>
      </c>
      <c r="O20" s="25">
        <v>30592.500000000004</v>
      </c>
      <c r="P20" s="22">
        <f t="shared" si="6"/>
        <v>0.91368799542371482</v>
      </c>
      <c r="Q20" s="1">
        <v>31023</v>
      </c>
      <c r="R20" s="25">
        <v>33077.499999999993</v>
      </c>
      <c r="S20" s="22">
        <f t="shared" si="7"/>
        <v>0.93788829264605866</v>
      </c>
      <c r="T20" s="1">
        <v>23433</v>
      </c>
      <c r="U20" s="25">
        <v>23932.5</v>
      </c>
      <c r="V20" s="22">
        <f t="shared" si="8"/>
        <v>0.9791287997492949</v>
      </c>
    </row>
    <row r="21" spans="1:22" ht="13.25" customHeight="1" x14ac:dyDescent="0.25">
      <c r="A21" s="13" t="s">
        <v>14</v>
      </c>
      <c r="B21" s="1">
        <f t="shared" si="1"/>
        <v>420232</v>
      </c>
      <c r="C21" s="1">
        <f t="shared" si="0"/>
        <v>450730</v>
      </c>
      <c r="D21" s="22">
        <f t="shared" si="2"/>
        <v>0.93233643201029437</v>
      </c>
      <c r="E21" s="1">
        <v>27727</v>
      </c>
      <c r="F21" s="25">
        <v>29094.999999999996</v>
      </c>
      <c r="G21" s="22">
        <f t="shared" si="3"/>
        <v>0.9529816119608181</v>
      </c>
      <c r="H21" s="1">
        <v>58692</v>
      </c>
      <c r="I21" s="25">
        <v>62175</v>
      </c>
      <c r="J21" s="22">
        <f t="shared" si="4"/>
        <v>0.94398069963811826</v>
      </c>
      <c r="K21" s="1">
        <v>49845</v>
      </c>
      <c r="L21" s="25">
        <v>56955.000000000015</v>
      </c>
      <c r="M21" s="22">
        <f t="shared" si="5"/>
        <v>0.87516460363444804</v>
      </c>
      <c r="N21" s="1">
        <v>107876</v>
      </c>
      <c r="O21" s="25">
        <v>115549.99999999999</v>
      </c>
      <c r="P21" s="22">
        <f t="shared" si="6"/>
        <v>0.9335871916919084</v>
      </c>
      <c r="Q21" s="1">
        <v>101340</v>
      </c>
      <c r="R21" s="25">
        <v>109184.99999999997</v>
      </c>
      <c r="S21" s="22">
        <f t="shared" si="7"/>
        <v>0.92814947108119272</v>
      </c>
      <c r="T21" s="1">
        <v>74752</v>
      </c>
      <c r="U21" s="25">
        <v>77770</v>
      </c>
      <c r="V21" s="22">
        <f t="shared" si="8"/>
        <v>0.96119326218336121</v>
      </c>
    </row>
    <row r="22" spans="1:22" ht="13.25" customHeight="1" x14ac:dyDescent="0.25">
      <c r="A22" s="13" t="s">
        <v>15</v>
      </c>
      <c r="B22" s="1">
        <f t="shared" si="1"/>
        <v>48482</v>
      </c>
      <c r="C22" s="1">
        <f t="shared" si="0"/>
        <v>50507.5</v>
      </c>
      <c r="D22" s="22">
        <f t="shared" si="2"/>
        <v>0.95989704499331785</v>
      </c>
      <c r="E22" s="1">
        <v>2783</v>
      </c>
      <c r="F22" s="25">
        <v>3017.4999999999995</v>
      </c>
      <c r="G22" s="22">
        <f t="shared" si="3"/>
        <v>0.92228666114333069</v>
      </c>
      <c r="H22" s="1">
        <v>6048</v>
      </c>
      <c r="I22" s="25">
        <v>6257.4999999999991</v>
      </c>
      <c r="J22" s="22">
        <f t="shared" si="4"/>
        <v>0.96652017578905325</v>
      </c>
      <c r="K22" s="1">
        <v>4956</v>
      </c>
      <c r="L22" s="25">
        <v>4877.5000000000009</v>
      </c>
      <c r="M22" s="22">
        <f t="shared" si="5"/>
        <v>1.0160943106099434</v>
      </c>
      <c r="N22" s="1">
        <v>10220</v>
      </c>
      <c r="O22" s="25">
        <v>10729.999999999998</v>
      </c>
      <c r="P22" s="22">
        <f t="shared" si="6"/>
        <v>0.95246971109040091</v>
      </c>
      <c r="Q22" s="1">
        <v>13162</v>
      </c>
      <c r="R22" s="25">
        <v>13747.499999999996</v>
      </c>
      <c r="S22" s="22">
        <f t="shared" si="7"/>
        <v>0.95741043826150229</v>
      </c>
      <c r="T22" s="1">
        <v>11313</v>
      </c>
      <c r="U22" s="25">
        <v>11877.5</v>
      </c>
      <c r="V22" s="22">
        <f t="shared" si="8"/>
        <v>0.95247316354451694</v>
      </c>
    </row>
    <row r="23" spans="1:22" ht="13.25" customHeight="1" x14ac:dyDescent="0.25">
      <c r="A23" s="13" t="s">
        <v>47</v>
      </c>
      <c r="B23" s="1">
        <f t="shared" si="1"/>
        <v>607231</v>
      </c>
      <c r="C23" s="1">
        <f t="shared" si="0"/>
        <v>643285</v>
      </c>
      <c r="D23" s="22">
        <f t="shared" si="2"/>
        <v>0.9439533021910973</v>
      </c>
      <c r="E23" s="1">
        <v>37693</v>
      </c>
      <c r="F23" s="25">
        <v>38085</v>
      </c>
      <c r="G23" s="22">
        <f t="shared" si="3"/>
        <v>0.98970723381908887</v>
      </c>
      <c r="H23" s="1">
        <v>81909</v>
      </c>
      <c r="I23" s="25">
        <v>83809.999999999985</v>
      </c>
      <c r="J23" s="22">
        <f t="shared" si="4"/>
        <v>0.97731774251282677</v>
      </c>
      <c r="K23" s="1">
        <v>68235</v>
      </c>
      <c r="L23" s="25">
        <v>77964.999999999971</v>
      </c>
      <c r="M23" s="22">
        <f t="shared" si="5"/>
        <v>0.87520041044058261</v>
      </c>
      <c r="N23" s="1">
        <v>172631</v>
      </c>
      <c r="O23" s="25">
        <v>190880.00000000003</v>
      </c>
      <c r="P23" s="22">
        <f t="shared" si="6"/>
        <v>0.90439543168482806</v>
      </c>
      <c r="Q23" s="1">
        <v>152636</v>
      </c>
      <c r="R23" s="25">
        <v>157900.00000000003</v>
      </c>
      <c r="S23" s="22">
        <f t="shared" si="7"/>
        <v>0.96666244458518036</v>
      </c>
      <c r="T23" s="1">
        <v>94127</v>
      </c>
      <c r="U23" s="25">
        <v>94645</v>
      </c>
      <c r="V23" s="22">
        <f t="shared" si="8"/>
        <v>0.99452691637170476</v>
      </c>
    </row>
    <row r="24" spans="1:22" ht="13.25" customHeight="1" x14ac:dyDescent="0.25">
      <c r="A24" s="13" t="s">
        <v>16</v>
      </c>
      <c r="B24" s="1">
        <f t="shared" si="1"/>
        <v>31617</v>
      </c>
      <c r="C24" s="1">
        <f t="shared" si="0"/>
        <v>32727.5</v>
      </c>
      <c r="D24" s="22">
        <f t="shared" si="2"/>
        <v>0.96606829119242232</v>
      </c>
      <c r="E24" s="1">
        <v>1591</v>
      </c>
      <c r="F24" s="25">
        <v>1770</v>
      </c>
      <c r="G24" s="22">
        <f t="shared" si="3"/>
        <v>0.89887005649717511</v>
      </c>
      <c r="H24" s="1">
        <v>3599</v>
      </c>
      <c r="I24" s="25">
        <v>3745.0000000000009</v>
      </c>
      <c r="J24" s="22">
        <f t="shared" si="4"/>
        <v>0.96101468624833086</v>
      </c>
      <c r="K24" s="1">
        <v>2793</v>
      </c>
      <c r="L24" s="25">
        <v>3099.9999999999995</v>
      </c>
      <c r="M24" s="22">
        <f t="shared" si="5"/>
        <v>0.90096774193548401</v>
      </c>
      <c r="N24" s="1">
        <v>6554</v>
      </c>
      <c r="O24" s="25">
        <v>7215.0000000000009</v>
      </c>
      <c r="P24" s="22">
        <f t="shared" si="6"/>
        <v>0.90838530838530829</v>
      </c>
      <c r="Q24" s="1">
        <v>9834</v>
      </c>
      <c r="R24" s="25">
        <v>9572.4999999999982</v>
      </c>
      <c r="S24" s="22">
        <f t="shared" si="7"/>
        <v>1.0273178375554977</v>
      </c>
      <c r="T24" s="1">
        <v>7246</v>
      </c>
      <c r="U24" s="25">
        <v>7325</v>
      </c>
      <c r="V24" s="22">
        <f t="shared" si="8"/>
        <v>0.98921501706484638</v>
      </c>
    </row>
    <row r="25" spans="1:22" ht="13.25" customHeight="1" x14ac:dyDescent="0.25">
      <c r="A25" s="13" t="s">
        <v>17</v>
      </c>
      <c r="B25" s="1">
        <f t="shared" si="1"/>
        <v>65434</v>
      </c>
      <c r="C25" s="1">
        <f t="shared" si="0"/>
        <v>69420</v>
      </c>
      <c r="D25" s="22">
        <f t="shared" si="2"/>
        <v>0.94258138864880436</v>
      </c>
      <c r="E25" s="1">
        <v>4146</v>
      </c>
      <c r="F25" s="25">
        <v>4400</v>
      </c>
      <c r="G25" s="22">
        <f t="shared" si="3"/>
        <v>0.94227272727272726</v>
      </c>
      <c r="H25" s="1">
        <v>8640</v>
      </c>
      <c r="I25" s="25">
        <v>9415</v>
      </c>
      <c r="J25" s="22">
        <f t="shared" si="4"/>
        <v>0.91768454593733406</v>
      </c>
      <c r="K25" s="1">
        <v>7104</v>
      </c>
      <c r="L25" s="25">
        <v>7345</v>
      </c>
      <c r="M25" s="22">
        <f t="shared" si="5"/>
        <v>0.96718856364874062</v>
      </c>
      <c r="N25" s="1">
        <v>14313</v>
      </c>
      <c r="O25" s="25">
        <v>15400</v>
      </c>
      <c r="P25" s="22">
        <f t="shared" si="6"/>
        <v>0.92941558441558436</v>
      </c>
      <c r="Q25" s="1">
        <v>17041</v>
      </c>
      <c r="R25" s="25">
        <v>18024.999999999996</v>
      </c>
      <c r="S25" s="22">
        <f t="shared" si="7"/>
        <v>0.94540915395284342</v>
      </c>
      <c r="T25" s="1">
        <v>14190</v>
      </c>
      <c r="U25" s="25">
        <v>14835</v>
      </c>
      <c r="V25" s="22">
        <f t="shared" si="8"/>
        <v>0.95652173913043481</v>
      </c>
    </row>
    <row r="26" spans="1:22" ht="13.25" customHeight="1" x14ac:dyDescent="0.25">
      <c r="A26" s="19" t="s">
        <v>18</v>
      </c>
      <c r="B26" s="20">
        <f t="shared" si="1"/>
        <v>4832212</v>
      </c>
      <c r="C26" s="20">
        <f t="shared" si="0"/>
        <v>5163730</v>
      </c>
      <c r="D26" s="21">
        <f t="shared" si="2"/>
        <v>0.93579873463562191</v>
      </c>
      <c r="E26" s="20">
        <v>291931</v>
      </c>
      <c r="F26" s="20">
        <v>302775</v>
      </c>
      <c r="G26" s="21">
        <f t="shared" si="3"/>
        <v>0.96418462554702333</v>
      </c>
      <c r="H26" s="20">
        <v>634262</v>
      </c>
      <c r="I26" s="20">
        <v>660875</v>
      </c>
      <c r="J26" s="21">
        <f t="shared" si="4"/>
        <v>0.95973066010970309</v>
      </c>
      <c r="K26" s="20">
        <v>574777</v>
      </c>
      <c r="L26" s="20">
        <v>647982.5</v>
      </c>
      <c r="M26" s="21">
        <f t="shared" si="5"/>
        <v>0.88702549837379863</v>
      </c>
      <c r="N26" s="20">
        <v>1286594</v>
      </c>
      <c r="O26" s="20">
        <v>1418262.5</v>
      </c>
      <c r="P26" s="21">
        <f t="shared" si="6"/>
        <v>0.90716210856593893</v>
      </c>
      <c r="Q26" s="20">
        <v>1214241</v>
      </c>
      <c r="R26" s="20">
        <v>1280842.5</v>
      </c>
      <c r="S26" s="21">
        <f t="shared" si="7"/>
        <v>0.9480018035004304</v>
      </c>
      <c r="T26" s="20">
        <v>830407</v>
      </c>
      <c r="U26" s="20">
        <v>852992.5</v>
      </c>
      <c r="V26" s="21">
        <f t="shared" si="8"/>
        <v>0.97352204151853616</v>
      </c>
    </row>
    <row r="28" spans="1:22" x14ac:dyDescent="0.25">
      <c r="A28" s="3" t="s">
        <v>36</v>
      </c>
      <c r="B28" s="5"/>
      <c r="C28" s="6"/>
      <c r="D28" s="7"/>
      <c r="E28" s="5"/>
      <c r="F28" s="8"/>
      <c r="G28" s="9"/>
      <c r="H28" s="5"/>
      <c r="I28" s="8"/>
      <c r="J28" s="10"/>
      <c r="K28" s="5"/>
      <c r="L28" s="8"/>
      <c r="M28" s="10"/>
      <c r="N28" s="5"/>
      <c r="O28" s="8"/>
      <c r="P28" s="10"/>
      <c r="Q28" s="5"/>
      <c r="R28" s="8"/>
      <c r="S28" s="10"/>
      <c r="T28" s="5"/>
      <c r="U28" s="8"/>
      <c r="V28" s="10"/>
    </row>
    <row r="29" spans="1:22" x14ac:dyDescent="0.25">
      <c r="A29" s="3" t="str">
        <f>Ethnicity!A29</f>
        <v xml:space="preserve">           Population is based on projections provided by Stats NZ in Dec 2021. </v>
      </c>
    </row>
    <row r="31" spans="1:22" x14ac:dyDescent="0.25">
      <c r="B31" s="5"/>
    </row>
  </sheetData>
  <pageMargins left="0.31496062992125984" right="0.31496062992125984" top="0.55118110236220474" bottom="0.35433070866141736" header="0.31496062992125984" footer="0.31496062992125984"/>
  <pageSetup paperSize="9" scale="63" orientation="landscape" r:id="rId1"/>
  <rowBreaks count="2" manualBreakCount="2">
    <brk id="27" max="16383" man="1"/>
    <brk id="53" max="16383" man="1"/>
  </rowBreaks>
  <ignoredErrors>
    <ignoredError sqref="A1:XFD5 A27:XFD28 D6:D25 G6:G25 J6:J25 M6:M25 P6:P25 S6:S25 V6:XFD25 B30:XFD30 B29:XFD29 D26 A33:XFD34 C31:XFD31 G26 J26 M26 P26 S26 V26:XFD26 C32:XFD32 A36:XFD1048576 B35:XFD35" 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V34"/>
  <sheetViews>
    <sheetView zoomScaleNormal="100" workbookViewId="0">
      <pane xSplit="4" ySplit="5" topLeftCell="E6" activePane="bottomRight" state="frozen"/>
      <selection activeCell="A28" sqref="A28:A32"/>
      <selection pane="topRight" activeCell="A28" sqref="A28:A32"/>
      <selection pane="bottomLeft" activeCell="A28" sqref="A28:A32"/>
      <selection pane="bottomRight" activeCell="O36" sqref="O36"/>
    </sheetView>
  </sheetViews>
  <sheetFormatPr defaultColWidth="9.08984375" defaultRowHeight="11.5" x14ac:dyDescent="0.25"/>
  <cols>
    <col min="1" max="1" width="27.6328125" style="3" customWidth="1"/>
    <col min="2" max="19" width="9.453125" style="3" customWidth="1"/>
    <col min="20" max="20" width="3.453125" style="3" customWidth="1"/>
    <col min="21" max="16384" width="9.08984375" style="3"/>
  </cols>
  <sheetData>
    <row r="1" spans="1:22" ht="14" x14ac:dyDescent="0.25">
      <c r="A1" s="24" t="str">
        <f>SUBSTITUTE(Ethnicity!A1,"Ethnicity","Deprivation")</f>
        <v>Access to Primary Care by Deprivation (October 2022)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22" x14ac:dyDescent="0.25">
      <c r="A2" s="12" t="s">
        <v>39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spans="1:22" x14ac:dyDescent="0.2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</row>
    <row r="4" spans="1:22" ht="13.25" customHeight="1" x14ac:dyDescent="0.25">
      <c r="B4" s="14" t="s">
        <v>0</v>
      </c>
      <c r="C4" s="15"/>
      <c r="D4" s="15"/>
      <c r="E4" s="14" t="s">
        <v>31</v>
      </c>
      <c r="F4" s="15"/>
      <c r="G4" s="15"/>
      <c r="H4" s="14" t="s">
        <v>32</v>
      </c>
      <c r="I4" s="15"/>
      <c r="J4" s="15"/>
      <c r="K4" s="14" t="s">
        <v>33</v>
      </c>
      <c r="L4" s="15"/>
      <c r="M4" s="15"/>
      <c r="N4" s="14" t="s">
        <v>34</v>
      </c>
      <c r="O4" s="15"/>
      <c r="P4" s="15"/>
      <c r="Q4" s="14" t="s">
        <v>42</v>
      </c>
      <c r="R4" s="15"/>
      <c r="S4" s="15"/>
    </row>
    <row r="5" spans="1:22" ht="26.4" customHeight="1" x14ac:dyDescent="0.25">
      <c r="A5" s="16" t="s">
        <v>30</v>
      </c>
      <c r="B5" s="17" t="s">
        <v>22</v>
      </c>
      <c r="C5" s="17" t="s">
        <v>19</v>
      </c>
      <c r="D5" s="18" t="s">
        <v>2</v>
      </c>
      <c r="E5" s="17" t="s">
        <v>22</v>
      </c>
      <c r="F5" s="17" t="s">
        <v>19</v>
      </c>
      <c r="G5" s="18" t="s">
        <v>2</v>
      </c>
      <c r="H5" s="17" t="s">
        <v>22</v>
      </c>
      <c r="I5" s="17" t="s">
        <v>19</v>
      </c>
      <c r="J5" s="18" t="s">
        <v>2</v>
      </c>
      <c r="K5" s="17" t="s">
        <v>22</v>
      </c>
      <c r="L5" s="17" t="s">
        <v>19</v>
      </c>
      <c r="M5" s="18" t="s">
        <v>2</v>
      </c>
      <c r="N5" s="17" t="s">
        <v>22</v>
      </c>
      <c r="O5" s="17" t="s">
        <v>19</v>
      </c>
      <c r="P5" s="18" t="s">
        <v>2</v>
      </c>
      <c r="Q5" s="17" t="s">
        <v>22</v>
      </c>
      <c r="R5" s="17" t="s">
        <v>19</v>
      </c>
      <c r="S5" s="18" t="s">
        <v>2</v>
      </c>
    </row>
    <row r="6" spans="1:22" ht="13.25" customHeight="1" x14ac:dyDescent="0.25">
      <c r="A6" s="13" t="s">
        <v>3</v>
      </c>
      <c r="B6" s="1">
        <f>Ethnicity!B6</f>
        <v>461463</v>
      </c>
      <c r="C6" s="1">
        <f>F6+I6+L6+O6+R6</f>
        <v>497865.00000000006</v>
      </c>
      <c r="D6" s="22">
        <f>IF(B6=0,"",B6/C6)</f>
        <v>0.9268837937995239</v>
      </c>
      <c r="E6" s="1">
        <v>105305</v>
      </c>
      <c r="F6" s="25">
        <v>112627.15761686044</v>
      </c>
      <c r="G6" s="22">
        <f>IF(E6=0,"",E6/F6)</f>
        <v>0.9349876373354884</v>
      </c>
      <c r="H6" s="1">
        <v>99861</v>
      </c>
      <c r="I6" s="25">
        <v>110124.00565673965</v>
      </c>
      <c r="J6" s="22">
        <f>IF(H6=0,"",H6/I6)</f>
        <v>0.90680500953870313</v>
      </c>
      <c r="K6" s="1">
        <v>87987</v>
      </c>
      <c r="L6" s="25">
        <v>95937.668173675993</v>
      </c>
      <c r="M6" s="22">
        <f>IF(K6=0,"",K6/L6)</f>
        <v>0.91712673108457365</v>
      </c>
      <c r="N6" s="1">
        <v>79653</v>
      </c>
      <c r="O6" s="25">
        <v>87353.416768116091</v>
      </c>
      <c r="P6" s="22">
        <f>IF(N6=0,"",N6/O6)</f>
        <v>0.91184756071354112</v>
      </c>
      <c r="Q6" s="1">
        <v>80919</v>
      </c>
      <c r="R6" s="25">
        <v>91822.751784607812</v>
      </c>
      <c r="S6" s="22">
        <f>IF(Q6=0,"",Q6/R6)</f>
        <v>0.88125217799848599</v>
      </c>
      <c r="U6" s="5"/>
      <c r="V6" s="5"/>
    </row>
    <row r="7" spans="1:22" ht="13.25" customHeight="1" x14ac:dyDescent="0.25">
      <c r="A7" s="13" t="s">
        <v>4</v>
      </c>
      <c r="B7" s="1">
        <f>Ethnicity!B7</f>
        <v>255036</v>
      </c>
      <c r="C7" s="1">
        <f t="shared" ref="C7:C25" si="0">F7+I7+L7+O7+R7</f>
        <v>273310</v>
      </c>
      <c r="D7" s="22">
        <f t="shared" ref="D7:D26" si="1">IF(B7=0,"",B7/C7)</f>
        <v>0.93313819472393988</v>
      </c>
      <c r="E7" s="1">
        <v>38189</v>
      </c>
      <c r="F7" s="25">
        <v>33142.923624709991</v>
      </c>
      <c r="G7" s="22">
        <f t="shared" ref="G7:G26" si="2">IF(E7=0,"",E7/F7)</f>
        <v>1.1522519990218323</v>
      </c>
      <c r="H7" s="1">
        <v>43317</v>
      </c>
      <c r="I7" s="25">
        <v>47430.506693047064</v>
      </c>
      <c r="J7" s="22">
        <f t="shared" ref="J7:J26" si="3">IF(H7=0,"",H7/I7)</f>
        <v>0.91327297598425039</v>
      </c>
      <c r="K7" s="1">
        <v>57238</v>
      </c>
      <c r="L7" s="25">
        <v>60262.77178253376</v>
      </c>
      <c r="M7" s="22">
        <f t="shared" ref="M7:M26" si="4">IF(K7=0,"",K7/L7)</f>
        <v>0.94980695887256805</v>
      </c>
      <c r="N7" s="1">
        <v>55148</v>
      </c>
      <c r="O7" s="25">
        <v>63183.819313689688</v>
      </c>
      <c r="P7" s="22">
        <f t="shared" ref="P7:P26" si="5">IF(N7=0,"",N7/O7)</f>
        <v>0.87281839874550582</v>
      </c>
      <c r="Q7" s="1">
        <v>54812</v>
      </c>
      <c r="R7" s="25">
        <v>69289.978586019482</v>
      </c>
      <c r="S7" s="22">
        <f t="shared" ref="S7:S26" si="6">IF(Q7=0,"",Q7/R7)</f>
        <v>0.79105234434376515</v>
      </c>
      <c r="U7" s="5"/>
      <c r="V7" s="5"/>
    </row>
    <row r="8" spans="1:22" ht="13.25" customHeight="1" x14ac:dyDescent="0.25">
      <c r="A8" s="13" t="s">
        <v>5</v>
      </c>
      <c r="B8" s="1">
        <f>Ethnicity!B8</f>
        <v>567188</v>
      </c>
      <c r="C8" s="1">
        <f t="shared" si="0"/>
        <v>592975</v>
      </c>
      <c r="D8" s="22">
        <f t="shared" si="1"/>
        <v>0.95651250052700365</v>
      </c>
      <c r="E8" s="1">
        <v>201721</v>
      </c>
      <c r="F8" s="25">
        <v>180648.2140166173</v>
      </c>
      <c r="G8" s="22">
        <f t="shared" si="2"/>
        <v>1.1166509511211899</v>
      </c>
      <c r="H8" s="1">
        <v>122827</v>
      </c>
      <c r="I8" s="25">
        <v>131700.78916500582</v>
      </c>
      <c r="J8" s="22">
        <f t="shared" si="3"/>
        <v>0.93262159459129745</v>
      </c>
      <c r="K8" s="1">
        <v>99457</v>
      </c>
      <c r="L8" s="25">
        <v>118219.6445702637</v>
      </c>
      <c r="M8" s="22">
        <f t="shared" si="4"/>
        <v>0.84128995956241315</v>
      </c>
      <c r="N8" s="1">
        <v>86860</v>
      </c>
      <c r="O8" s="25">
        <v>105443.00222773655</v>
      </c>
      <c r="P8" s="22">
        <f t="shared" si="5"/>
        <v>0.82376258419121218</v>
      </c>
      <c r="Q8" s="1">
        <v>46475</v>
      </c>
      <c r="R8" s="25">
        <v>56963.350020376645</v>
      </c>
      <c r="S8" s="22">
        <f t="shared" si="6"/>
        <v>0.81587547051525577</v>
      </c>
      <c r="U8" s="5"/>
      <c r="V8" s="5"/>
    </row>
    <row r="9" spans="1:22" ht="13.25" customHeight="1" x14ac:dyDescent="0.25">
      <c r="A9" s="13" t="s">
        <v>40</v>
      </c>
      <c r="B9" s="1">
        <f>Ethnicity!B9</f>
        <v>302040</v>
      </c>
      <c r="C9" s="1">
        <f t="shared" si="0"/>
        <v>328645.00000000006</v>
      </c>
      <c r="D9" s="22">
        <f t="shared" si="1"/>
        <v>0.91904638743933409</v>
      </c>
      <c r="E9" s="1">
        <v>97572</v>
      </c>
      <c r="F9" s="25">
        <v>103008.98032124278</v>
      </c>
      <c r="G9" s="22">
        <f t="shared" si="2"/>
        <v>0.94721838519042645</v>
      </c>
      <c r="H9" s="1">
        <v>70671</v>
      </c>
      <c r="I9" s="25">
        <v>77112.98777863101</v>
      </c>
      <c r="J9" s="22">
        <f t="shared" si="3"/>
        <v>0.91646040486559688</v>
      </c>
      <c r="K9" s="1">
        <v>52311</v>
      </c>
      <c r="L9" s="25">
        <v>59236.817476470045</v>
      </c>
      <c r="M9" s="22">
        <f t="shared" si="4"/>
        <v>0.88308255285285864</v>
      </c>
      <c r="N9" s="1">
        <v>40287</v>
      </c>
      <c r="O9" s="25">
        <v>48285.711951964084</v>
      </c>
      <c r="P9" s="22">
        <f t="shared" si="5"/>
        <v>0.83434619417186151</v>
      </c>
      <c r="Q9" s="1">
        <v>35784</v>
      </c>
      <c r="R9" s="25">
        <v>41000.502471692118</v>
      </c>
      <c r="S9" s="22">
        <f t="shared" si="6"/>
        <v>0.87276979165575508</v>
      </c>
      <c r="U9" s="5"/>
      <c r="V9" s="5"/>
    </row>
    <row r="10" spans="1:22" ht="13.25" customHeight="1" x14ac:dyDescent="0.25">
      <c r="A10" s="13" t="s">
        <v>6</v>
      </c>
      <c r="B10" s="1">
        <f>Ethnicity!B10</f>
        <v>568617</v>
      </c>
      <c r="C10" s="1">
        <f t="shared" si="0"/>
        <v>608160</v>
      </c>
      <c r="D10" s="22">
        <f t="shared" si="1"/>
        <v>0.93497928176795575</v>
      </c>
      <c r="E10" s="1">
        <v>99038</v>
      </c>
      <c r="F10" s="25">
        <v>105004.45637183887</v>
      </c>
      <c r="G10" s="22">
        <f t="shared" si="2"/>
        <v>0.94317901755797284</v>
      </c>
      <c r="H10" s="1">
        <v>95788</v>
      </c>
      <c r="I10" s="25">
        <v>99251.174050754489</v>
      </c>
      <c r="J10" s="22">
        <f t="shared" si="3"/>
        <v>0.96510697144012114</v>
      </c>
      <c r="K10" s="1">
        <v>78701</v>
      </c>
      <c r="L10" s="25">
        <v>84068.741499560463</v>
      </c>
      <c r="M10" s="22">
        <f t="shared" si="4"/>
        <v>0.93615056674080788</v>
      </c>
      <c r="N10" s="1">
        <v>91804</v>
      </c>
      <c r="O10" s="25">
        <v>94539.234851434274</v>
      </c>
      <c r="P10" s="22">
        <f t="shared" si="5"/>
        <v>0.97106772806303521</v>
      </c>
      <c r="Q10" s="1">
        <v>191582</v>
      </c>
      <c r="R10" s="25">
        <v>225296.39322641189</v>
      </c>
      <c r="S10" s="22">
        <f t="shared" si="6"/>
        <v>0.85035537966854813</v>
      </c>
      <c r="U10" s="5"/>
      <c r="V10" s="5"/>
    </row>
    <row r="11" spans="1:22" ht="13.25" customHeight="1" x14ac:dyDescent="0.25">
      <c r="A11" s="13" t="s">
        <v>45</v>
      </c>
      <c r="B11" s="1">
        <f>Ethnicity!B11</f>
        <v>168454</v>
      </c>
      <c r="C11" s="1">
        <f t="shared" si="0"/>
        <v>182955</v>
      </c>
      <c r="D11" s="22">
        <f t="shared" si="1"/>
        <v>0.92074007269547153</v>
      </c>
      <c r="E11" s="1">
        <v>27097</v>
      </c>
      <c r="F11" s="25">
        <v>26237.893488117355</v>
      </c>
      <c r="G11" s="22">
        <f t="shared" si="2"/>
        <v>1.0327429681910905</v>
      </c>
      <c r="H11" s="1">
        <v>24174</v>
      </c>
      <c r="I11" s="25">
        <v>25110.090088444675</v>
      </c>
      <c r="J11" s="22">
        <f t="shared" si="3"/>
        <v>0.96272056033461029</v>
      </c>
      <c r="K11" s="1">
        <v>31390</v>
      </c>
      <c r="L11" s="25">
        <v>35137.607293937952</v>
      </c>
      <c r="M11" s="22">
        <f t="shared" si="4"/>
        <v>0.89334483527612019</v>
      </c>
      <c r="N11" s="1">
        <v>38535</v>
      </c>
      <c r="O11" s="25">
        <v>43810.805302331028</v>
      </c>
      <c r="P11" s="22">
        <f t="shared" si="5"/>
        <v>0.879577531937074</v>
      </c>
      <c r="Q11" s="1">
        <v>44718</v>
      </c>
      <c r="R11" s="25">
        <v>52658.603827169005</v>
      </c>
      <c r="S11" s="22">
        <f t="shared" si="6"/>
        <v>0.84920595591119563</v>
      </c>
      <c r="U11" s="5"/>
      <c r="V11" s="5"/>
    </row>
    <row r="12" spans="1:22" ht="13.25" customHeight="1" x14ac:dyDescent="0.25">
      <c r="A12" s="13" t="s">
        <v>7</v>
      </c>
      <c r="B12" s="1">
        <f>Ethnicity!B12</f>
        <v>150387</v>
      </c>
      <c r="C12" s="1">
        <f t="shared" si="0"/>
        <v>161469.99999999997</v>
      </c>
      <c r="D12" s="22">
        <f t="shared" si="1"/>
        <v>0.93136186288474654</v>
      </c>
      <c r="E12" s="1">
        <v>33814</v>
      </c>
      <c r="F12" s="25">
        <v>36083.844818705176</v>
      </c>
      <c r="G12" s="22">
        <f t="shared" si="2"/>
        <v>0.93709526160226331</v>
      </c>
      <c r="H12" s="1">
        <v>27881</v>
      </c>
      <c r="I12" s="25">
        <v>28425.99830830939</v>
      </c>
      <c r="J12" s="22">
        <f t="shared" si="3"/>
        <v>0.98082746989575109</v>
      </c>
      <c r="K12" s="1">
        <v>27748</v>
      </c>
      <c r="L12" s="25">
        <v>30809.573350853658</v>
      </c>
      <c r="M12" s="22">
        <f t="shared" si="4"/>
        <v>0.90062915458162851</v>
      </c>
      <c r="N12" s="1">
        <v>30552</v>
      </c>
      <c r="O12" s="25">
        <v>33725.074414118673</v>
      </c>
      <c r="P12" s="22">
        <f t="shared" si="5"/>
        <v>0.90591349406214217</v>
      </c>
      <c r="Q12" s="1">
        <v>28897</v>
      </c>
      <c r="R12" s="25">
        <v>32425.509108013091</v>
      </c>
      <c r="S12" s="22">
        <f t="shared" si="6"/>
        <v>0.89118107301695026</v>
      </c>
      <c r="U12" s="5"/>
      <c r="V12" s="5"/>
    </row>
    <row r="13" spans="1:22" ht="13.25" customHeight="1" x14ac:dyDescent="0.25">
      <c r="A13" s="13" t="s">
        <v>8</v>
      </c>
      <c r="B13" s="1">
        <f>Ethnicity!B13</f>
        <v>109582</v>
      </c>
      <c r="C13" s="1">
        <f t="shared" si="0"/>
        <v>119135</v>
      </c>
      <c r="D13" s="22">
        <f t="shared" si="1"/>
        <v>0.91981365677592652</v>
      </c>
      <c r="E13" s="1">
        <v>12997</v>
      </c>
      <c r="F13" s="25">
        <v>12562.171806632065</v>
      </c>
      <c r="G13" s="22">
        <f t="shared" si="2"/>
        <v>1.0346140938096686</v>
      </c>
      <c r="H13" s="1">
        <v>19699</v>
      </c>
      <c r="I13" s="25">
        <v>21173.359101578051</v>
      </c>
      <c r="J13" s="22">
        <f t="shared" si="3"/>
        <v>0.93036725563927325</v>
      </c>
      <c r="K13" s="1">
        <v>15634</v>
      </c>
      <c r="L13" s="25">
        <v>17934.474268094134</v>
      </c>
      <c r="M13" s="22">
        <f t="shared" si="4"/>
        <v>0.87172892644047373</v>
      </c>
      <c r="N13" s="1">
        <v>22057</v>
      </c>
      <c r="O13" s="25">
        <v>25225.661474833079</v>
      </c>
      <c r="P13" s="22">
        <f t="shared" si="5"/>
        <v>0.87438737818652001</v>
      </c>
      <c r="Q13" s="1">
        <v>36117</v>
      </c>
      <c r="R13" s="25">
        <v>42239.333348862667</v>
      </c>
      <c r="S13" s="22">
        <f t="shared" si="6"/>
        <v>0.85505610852573943</v>
      </c>
      <c r="U13" s="5"/>
      <c r="V13" s="5"/>
    </row>
    <row r="14" spans="1:22" ht="13.25" customHeight="1" x14ac:dyDescent="0.25">
      <c r="A14" s="13" t="s">
        <v>41</v>
      </c>
      <c r="B14" s="1">
        <f>Ethnicity!B14</f>
        <v>174595</v>
      </c>
      <c r="C14" s="1">
        <f t="shared" si="0"/>
        <v>190174.99999999997</v>
      </c>
      <c r="D14" s="22">
        <f t="shared" si="1"/>
        <v>0.9180754568160906</v>
      </c>
      <c r="E14" s="1">
        <v>25490</v>
      </c>
      <c r="F14" s="25">
        <v>24729.62529282011</v>
      </c>
      <c r="G14" s="22">
        <f t="shared" si="2"/>
        <v>1.0307475223816129</v>
      </c>
      <c r="H14" s="1">
        <v>26898</v>
      </c>
      <c r="I14" s="25">
        <v>28408.517248987246</v>
      </c>
      <c r="J14" s="22">
        <f t="shared" si="3"/>
        <v>0.94682871915671363</v>
      </c>
      <c r="K14" s="1">
        <v>36076</v>
      </c>
      <c r="L14" s="25">
        <v>41209.855566949955</v>
      </c>
      <c r="M14" s="22">
        <f t="shared" si="4"/>
        <v>0.87542165590438825</v>
      </c>
      <c r="N14" s="1">
        <v>39596</v>
      </c>
      <c r="O14" s="25">
        <v>45539.751151538861</v>
      </c>
      <c r="P14" s="22">
        <f t="shared" si="5"/>
        <v>0.86948213371302063</v>
      </c>
      <c r="Q14" s="1">
        <v>43343</v>
      </c>
      <c r="R14" s="25">
        <v>50287.250739703806</v>
      </c>
      <c r="S14" s="22">
        <f t="shared" si="6"/>
        <v>0.86190832392789685</v>
      </c>
      <c r="U14" s="5"/>
      <c r="V14" s="5"/>
    </row>
    <row r="15" spans="1:22" ht="13.25" customHeight="1" x14ac:dyDescent="0.25">
      <c r="A15" s="13" t="s">
        <v>9</v>
      </c>
      <c r="B15" s="1">
        <f>Ethnicity!B15</f>
        <v>154767</v>
      </c>
      <c r="C15" s="1">
        <f t="shared" si="0"/>
        <v>165640</v>
      </c>
      <c r="D15" s="22">
        <f t="shared" si="1"/>
        <v>0.93435764308138136</v>
      </c>
      <c r="E15" s="1">
        <v>30525</v>
      </c>
      <c r="F15" s="25">
        <v>29083.817597189656</v>
      </c>
      <c r="G15" s="22">
        <f t="shared" si="2"/>
        <v>1.0495527245690608</v>
      </c>
      <c r="H15" s="1">
        <v>36927</v>
      </c>
      <c r="I15" s="25">
        <v>39873.697962556056</v>
      </c>
      <c r="J15" s="22">
        <f t="shared" si="3"/>
        <v>0.92609920541297186</v>
      </c>
      <c r="K15" s="1">
        <v>40091</v>
      </c>
      <c r="L15" s="25">
        <v>43877.731499902045</v>
      </c>
      <c r="M15" s="22">
        <f t="shared" si="4"/>
        <v>0.91369810219312497</v>
      </c>
      <c r="N15" s="1">
        <v>31995</v>
      </c>
      <c r="O15" s="25">
        <v>37696.86625900324</v>
      </c>
      <c r="P15" s="22">
        <f t="shared" si="5"/>
        <v>0.84874429031242227</v>
      </c>
      <c r="Q15" s="1">
        <v>12754</v>
      </c>
      <c r="R15" s="25">
        <v>15107.886681349002</v>
      </c>
      <c r="S15" s="22">
        <f t="shared" si="6"/>
        <v>0.84419484134369871</v>
      </c>
      <c r="U15" s="5"/>
      <c r="V15" s="5"/>
    </row>
    <row r="16" spans="1:22" ht="13.25" customHeight="1" x14ac:dyDescent="0.25">
      <c r="A16" s="13" t="s">
        <v>10</v>
      </c>
      <c r="B16" s="1">
        <f>Ethnicity!B16</f>
        <v>189576</v>
      </c>
      <c r="C16" s="1">
        <f t="shared" si="0"/>
        <v>201205</v>
      </c>
      <c r="D16" s="22">
        <f t="shared" si="1"/>
        <v>0.94220322556596503</v>
      </c>
      <c r="E16" s="1">
        <v>13103</v>
      </c>
      <c r="F16" s="25">
        <v>12582.69853384716</v>
      </c>
      <c r="G16" s="22">
        <f t="shared" si="2"/>
        <v>1.0413505469238766</v>
      </c>
      <c r="H16" s="1">
        <v>23069</v>
      </c>
      <c r="I16" s="25">
        <v>23275.25688449138</v>
      </c>
      <c r="J16" s="22">
        <f t="shared" si="3"/>
        <v>0.99113836270357936</v>
      </c>
      <c r="K16" s="1">
        <v>34979</v>
      </c>
      <c r="L16" s="25">
        <v>36810.202645894438</v>
      </c>
      <c r="M16" s="22">
        <f t="shared" si="4"/>
        <v>0.95025285072429022</v>
      </c>
      <c r="N16" s="1">
        <v>47946</v>
      </c>
      <c r="O16" s="25">
        <v>50426.625777592766</v>
      </c>
      <c r="P16" s="22">
        <f t="shared" si="5"/>
        <v>0.95080722258646466</v>
      </c>
      <c r="Q16" s="1">
        <v>65890</v>
      </c>
      <c r="R16" s="25">
        <v>78110.216158174269</v>
      </c>
      <c r="S16" s="22">
        <f t="shared" si="6"/>
        <v>0.84355162795314553</v>
      </c>
      <c r="U16" s="5"/>
      <c r="V16" s="5"/>
    </row>
    <row r="17" spans="1:22" ht="13.25" customHeight="1" x14ac:dyDescent="0.25">
      <c r="A17" s="13" t="s">
        <v>11</v>
      </c>
      <c r="B17" s="1">
        <f>Ethnicity!B17</f>
        <v>60204</v>
      </c>
      <c r="C17" s="1">
        <f t="shared" si="0"/>
        <v>62425.000000000007</v>
      </c>
      <c r="D17" s="22">
        <f t="shared" si="1"/>
        <v>0.96442130556667993</v>
      </c>
      <c r="E17" s="1">
        <v>11684</v>
      </c>
      <c r="F17" s="25">
        <v>10926.275405822442</v>
      </c>
      <c r="G17" s="22">
        <f t="shared" si="2"/>
        <v>1.069348846339145</v>
      </c>
      <c r="H17" s="1">
        <v>14801</v>
      </c>
      <c r="I17" s="25">
        <v>14952.942885650236</v>
      </c>
      <c r="J17" s="22">
        <f t="shared" si="3"/>
        <v>0.98983859653499717</v>
      </c>
      <c r="K17" s="1">
        <v>15067</v>
      </c>
      <c r="L17" s="25">
        <v>16410.21696457373</v>
      </c>
      <c r="M17" s="22">
        <f t="shared" si="4"/>
        <v>0.91814751947073836</v>
      </c>
      <c r="N17" s="1">
        <v>13005</v>
      </c>
      <c r="O17" s="25">
        <v>14186.03548163911</v>
      </c>
      <c r="P17" s="22">
        <f t="shared" si="5"/>
        <v>0.91674661443165595</v>
      </c>
      <c r="Q17" s="1">
        <v>5271</v>
      </c>
      <c r="R17" s="25">
        <v>5949.5292623144833</v>
      </c>
      <c r="S17" s="22">
        <f t="shared" si="6"/>
        <v>0.88595244558045549</v>
      </c>
      <c r="U17" s="5"/>
      <c r="V17" s="5"/>
    </row>
    <row r="18" spans="1:22" ht="13.25" customHeight="1" x14ac:dyDescent="0.25">
      <c r="A18" s="13" t="s">
        <v>12</v>
      </c>
      <c r="B18" s="1">
        <f>Ethnicity!B18</f>
        <v>328967</v>
      </c>
      <c r="C18" s="1">
        <f t="shared" si="0"/>
        <v>353705.00000000006</v>
      </c>
      <c r="D18" s="22">
        <f t="shared" si="1"/>
        <v>0.93006036103532586</v>
      </c>
      <c r="E18" s="1">
        <v>89452</v>
      </c>
      <c r="F18" s="25">
        <v>82193.983592729302</v>
      </c>
      <c r="G18" s="22">
        <f t="shared" si="2"/>
        <v>1.0883034997212706</v>
      </c>
      <c r="H18" s="1">
        <v>76580</v>
      </c>
      <c r="I18" s="25">
        <v>84454.224890045502</v>
      </c>
      <c r="J18" s="22">
        <f t="shared" si="3"/>
        <v>0.90676339874888101</v>
      </c>
      <c r="K18" s="1">
        <v>63378</v>
      </c>
      <c r="L18" s="25">
        <v>73912.551453178297</v>
      </c>
      <c r="M18" s="22">
        <f t="shared" si="4"/>
        <v>0.85747276685676765</v>
      </c>
      <c r="N18" s="1">
        <v>59552</v>
      </c>
      <c r="O18" s="25">
        <v>71004.11176843461</v>
      </c>
      <c r="P18" s="22">
        <f t="shared" si="5"/>
        <v>0.83871199169727906</v>
      </c>
      <c r="Q18" s="1">
        <v>33582</v>
      </c>
      <c r="R18" s="25">
        <v>42140.128295612347</v>
      </c>
      <c r="S18" s="22">
        <f t="shared" si="6"/>
        <v>0.79691261888010378</v>
      </c>
      <c r="U18" s="5"/>
      <c r="V18" s="5"/>
    </row>
    <row r="19" spans="1:22" ht="13.25" customHeight="1" x14ac:dyDescent="0.25">
      <c r="A19" s="13" t="s">
        <v>46</v>
      </c>
      <c r="B19" s="1">
        <f>Ethnicity!B19</f>
        <v>48880</v>
      </c>
      <c r="C19" s="1">
        <f t="shared" si="0"/>
        <v>51902.5</v>
      </c>
      <c r="D19" s="22">
        <f t="shared" si="1"/>
        <v>0.94176581089542888</v>
      </c>
      <c r="E19" s="1">
        <v>5575</v>
      </c>
      <c r="F19" s="25">
        <v>4742.1762497337841</v>
      </c>
      <c r="G19" s="22">
        <f t="shared" si="2"/>
        <v>1.1756205814393694</v>
      </c>
      <c r="H19" s="1">
        <v>4802</v>
      </c>
      <c r="I19" s="25">
        <v>4867.8056805679435</v>
      </c>
      <c r="J19" s="22">
        <f t="shared" si="3"/>
        <v>0.98648144874997035</v>
      </c>
      <c r="K19" s="1">
        <v>5385</v>
      </c>
      <c r="L19" s="25">
        <v>5697.2644338759319</v>
      </c>
      <c r="M19" s="22">
        <f t="shared" si="4"/>
        <v>0.94519046158026165</v>
      </c>
      <c r="N19" s="1">
        <v>9983</v>
      </c>
      <c r="O19" s="25">
        <v>10709.511130955141</v>
      </c>
      <c r="P19" s="22">
        <f t="shared" si="5"/>
        <v>0.9321620639755247</v>
      </c>
      <c r="Q19" s="1">
        <v>22200</v>
      </c>
      <c r="R19" s="25">
        <v>25885.742504867201</v>
      </c>
      <c r="S19" s="22">
        <f t="shared" si="6"/>
        <v>0.85761495911603913</v>
      </c>
      <c r="U19" s="5"/>
      <c r="V19" s="5"/>
    </row>
    <row r="20" spans="1:22" ht="13.25" customHeight="1" x14ac:dyDescent="0.25">
      <c r="A20" s="13" t="s">
        <v>13</v>
      </c>
      <c r="B20" s="1">
        <f>Ethnicity!B20</f>
        <v>119460</v>
      </c>
      <c r="C20" s="1">
        <f t="shared" si="0"/>
        <v>127492.5</v>
      </c>
      <c r="D20" s="22">
        <f t="shared" si="1"/>
        <v>0.93699629389964112</v>
      </c>
      <c r="E20" s="1">
        <v>18555</v>
      </c>
      <c r="F20" s="25">
        <v>16405.911007373008</v>
      </c>
      <c r="G20" s="22">
        <f t="shared" si="2"/>
        <v>1.13099479764709</v>
      </c>
      <c r="H20" s="1">
        <v>26506</v>
      </c>
      <c r="I20" s="25">
        <v>28026.334676652357</v>
      </c>
      <c r="J20" s="22">
        <f t="shared" si="3"/>
        <v>0.94575335325889442</v>
      </c>
      <c r="K20" s="1">
        <v>25937</v>
      </c>
      <c r="L20" s="25">
        <v>30163.271606125141</v>
      </c>
      <c r="M20" s="22">
        <f t="shared" si="4"/>
        <v>0.85988682987335741</v>
      </c>
      <c r="N20" s="1">
        <v>27417</v>
      </c>
      <c r="O20" s="25">
        <v>32708.930135056351</v>
      </c>
      <c r="P20" s="22">
        <f t="shared" si="5"/>
        <v>0.83821145744584791</v>
      </c>
      <c r="Q20" s="1">
        <v>16651</v>
      </c>
      <c r="R20" s="25">
        <v>20188.052574793131</v>
      </c>
      <c r="S20" s="22">
        <f t="shared" si="6"/>
        <v>0.82479476107519623</v>
      </c>
      <c r="U20" s="5"/>
      <c r="V20" s="5"/>
    </row>
    <row r="21" spans="1:22" ht="13.25" customHeight="1" x14ac:dyDescent="0.25">
      <c r="A21" s="13" t="s">
        <v>14</v>
      </c>
      <c r="B21" s="1">
        <f>Ethnicity!B21</f>
        <v>420232</v>
      </c>
      <c r="C21" s="1">
        <f t="shared" si="0"/>
        <v>450730</v>
      </c>
      <c r="D21" s="22">
        <f t="shared" si="1"/>
        <v>0.93233643201029437</v>
      </c>
      <c r="E21" s="1">
        <v>69623</v>
      </c>
      <c r="F21" s="25">
        <v>64665.303834249142</v>
      </c>
      <c r="G21" s="22">
        <f t="shared" si="2"/>
        <v>1.076667020361622</v>
      </c>
      <c r="H21" s="1">
        <v>64058</v>
      </c>
      <c r="I21" s="25">
        <v>68235.061564394258</v>
      </c>
      <c r="J21" s="22">
        <f t="shared" si="3"/>
        <v>0.93878423396083088</v>
      </c>
      <c r="K21" s="1">
        <v>83989</v>
      </c>
      <c r="L21" s="25">
        <v>92034.19230606452</v>
      </c>
      <c r="M21" s="22">
        <f t="shared" si="4"/>
        <v>0.91258474590280736</v>
      </c>
      <c r="N21" s="1">
        <v>94872</v>
      </c>
      <c r="O21" s="25">
        <v>109501.98378657528</v>
      </c>
      <c r="P21" s="22">
        <f t="shared" si="5"/>
        <v>0.86639526261834821</v>
      </c>
      <c r="Q21" s="1">
        <v>97215</v>
      </c>
      <c r="R21" s="25">
        <v>116293.45850871681</v>
      </c>
      <c r="S21" s="22">
        <f t="shared" si="6"/>
        <v>0.83594555744262455</v>
      </c>
      <c r="U21" s="5"/>
      <c r="V21" s="5"/>
    </row>
    <row r="22" spans="1:22" ht="13.25" customHeight="1" x14ac:dyDescent="0.25">
      <c r="A22" s="13" t="s">
        <v>15</v>
      </c>
      <c r="B22" s="1">
        <f>Ethnicity!B22</f>
        <v>48482</v>
      </c>
      <c r="C22" s="1">
        <f t="shared" si="0"/>
        <v>50507.5</v>
      </c>
      <c r="D22" s="22">
        <f t="shared" si="1"/>
        <v>0.95989704499331785</v>
      </c>
      <c r="E22" s="1">
        <v>7688</v>
      </c>
      <c r="F22" s="25">
        <v>7390.4897834796056</v>
      </c>
      <c r="G22" s="22">
        <f t="shared" si="2"/>
        <v>1.0402558186583839</v>
      </c>
      <c r="H22" s="1">
        <v>10184</v>
      </c>
      <c r="I22" s="25">
        <v>10322.456041532996</v>
      </c>
      <c r="J22" s="22">
        <f t="shared" si="3"/>
        <v>0.98658690906738566</v>
      </c>
      <c r="K22" s="1">
        <v>8475</v>
      </c>
      <c r="L22" s="25">
        <v>8540.0487310797889</v>
      </c>
      <c r="M22" s="22">
        <f t="shared" si="4"/>
        <v>0.99238309603046437</v>
      </c>
      <c r="N22" s="1">
        <v>12269</v>
      </c>
      <c r="O22" s="25">
        <v>13811.24427949551</v>
      </c>
      <c r="P22" s="22">
        <f t="shared" si="5"/>
        <v>0.88833415380356706</v>
      </c>
      <c r="Q22" s="1">
        <v>9110</v>
      </c>
      <c r="R22" s="25">
        <v>10443.261164412103</v>
      </c>
      <c r="S22" s="22">
        <f t="shared" si="6"/>
        <v>0.87233287155974737</v>
      </c>
      <c r="U22" s="5"/>
      <c r="V22" s="5"/>
    </row>
    <row r="23" spans="1:22" ht="13.25" customHeight="1" x14ac:dyDescent="0.25">
      <c r="A23" s="13" t="s">
        <v>47</v>
      </c>
      <c r="B23" s="1">
        <f>Ethnicity!B23</f>
        <v>607231</v>
      </c>
      <c r="C23" s="1">
        <f t="shared" si="0"/>
        <v>643284.99999999988</v>
      </c>
      <c r="D23" s="22">
        <f t="shared" si="1"/>
        <v>0.94395330219109741</v>
      </c>
      <c r="E23" s="1">
        <v>159421</v>
      </c>
      <c r="F23" s="25">
        <v>167352.15442322774</v>
      </c>
      <c r="G23" s="22">
        <f t="shared" si="2"/>
        <v>0.9526079933027326</v>
      </c>
      <c r="H23" s="1">
        <v>162646</v>
      </c>
      <c r="I23" s="25">
        <v>170888.56785292731</v>
      </c>
      <c r="J23" s="22">
        <f t="shared" si="3"/>
        <v>0.951766417400015</v>
      </c>
      <c r="K23" s="1">
        <v>135356</v>
      </c>
      <c r="L23" s="25">
        <v>143724.01531357324</v>
      </c>
      <c r="M23" s="22">
        <f t="shared" si="4"/>
        <v>0.94177719502675927</v>
      </c>
      <c r="N23" s="1">
        <v>94678</v>
      </c>
      <c r="O23" s="25">
        <v>107442.48010979715</v>
      </c>
      <c r="P23" s="22">
        <f t="shared" si="5"/>
        <v>0.88119708241327888</v>
      </c>
      <c r="Q23" s="1">
        <v>45271</v>
      </c>
      <c r="R23" s="25">
        <v>53877.782300474522</v>
      </c>
      <c r="S23" s="22">
        <f t="shared" si="6"/>
        <v>0.84025359001462241</v>
      </c>
      <c r="U23" s="5"/>
      <c r="V23" s="5"/>
    </row>
    <row r="24" spans="1:22" ht="13.25" customHeight="1" x14ac:dyDescent="0.25">
      <c r="A24" s="13" t="s">
        <v>16</v>
      </c>
      <c r="B24" s="1">
        <f>Ethnicity!B24</f>
        <v>31617</v>
      </c>
      <c r="C24" s="1">
        <f t="shared" si="0"/>
        <v>32727.5</v>
      </c>
      <c r="D24" s="22">
        <f t="shared" si="1"/>
        <v>0.96606829119242232</v>
      </c>
      <c r="E24" s="1">
        <v>3394</v>
      </c>
      <c r="F24" s="25">
        <v>2841.3922684474915</v>
      </c>
      <c r="G24" s="22">
        <f t="shared" si="2"/>
        <v>1.1944848438172346</v>
      </c>
      <c r="H24" s="1">
        <v>5742</v>
      </c>
      <c r="I24" s="25">
        <v>5755.9319904325876</v>
      </c>
      <c r="J24" s="22">
        <f t="shared" si="3"/>
        <v>0.99757954220867362</v>
      </c>
      <c r="K24" s="1">
        <v>10450</v>
      </c>
      <c r="L24" s="25">
        <v>11462.270210533745</v>
      </c>
      <c r="M24" s="22">
        <f t="shared" si="4"/>
        <v>0.91168676083002509</v>
      </c>
      <c r="N24" s="1">
        <v>8385</v>
      </c>
      <c r="O24" s="25">
        <v>9222.4886821693217</v>
      </c>
      <c r="P24" s="22">
        <f t="shared" si="5"/>
        <v>0.90919059800111057</v>
      </c>
      <c r="Q24" s="1">
        <v>3020</v>
      </c>
      <c r="R24" s="25">
        <v>3445.416848416854</v>
      </c>
      <c r="S24" s="22">
        <f t="shared" si="6"/>
        <v>0.87652674055613033</v>
      </c>
      <c r="U24" s="5"/>
      <c r="V24" s="5"/>
    </row>
    <row r="25" spans="1:22" ht="13.25" customHeight="1" x14ac:dyDescent="0.25">
      <c r="A25" s="13" t="s">
        <v>17</v>
      </c>
      <c r="B25" s="1">
        <f>Ethnicity!B25</f>
        <v>65434</v>
      </c>
      <c r="C25" s="1">
        <f t="shared" si="0"/>
        <v>69420</v>
      </c>
      <c r="D25" s="22">
        <f t="shared" si="1"/>
        <v>0.94258138864880436</v>
      </c>
      <c r="E25" s="1">
        <v>5388</v>
      </c>
      <c r="F25" s="25">
        <v>5335.9022239091782</v>
      </c>
      <c r="G25" s="22">
        <f t="shared" si="2"/>
        <v>1.0097636301987285</v>
      </c>
      <c r="H25" s="1">
        <v>6464</v>
      </c>
      <c r="I25" s="25">
        <v>6562.0202186678725</v>
      </c>
      <c r="J25" s="22">
        <f t="shared" si="3"/>
        <v>0.98506249365263743</v>
      </c>
      <c r="K25" s="1">
        <v>12315</v>
      </c>
      <c r="L25" s="25">
        <v>13400.196042841186</v>
      </c>
      <c r="M25" s="22">
        <f t="shared" si="4"/>
        <v>0.91901640547856522</v>
      </c>
      <c r="N25" s="1">
        <v>16672</v>
      </c>
      <c r="O25" s="25">
        <v>18272.744972779496</v>
      </c>
      <c r="P25" s="22">
        <f t="shared" si="5"/>
        <v>0.91239712614803692</v>
      </c>
      <c r="Q25" s="1">
        <v>23542</v>
      </c>
      <c r="R25" s="25">
        <v>25849.136541802269</v>
      </c>
      <c r="S25" s="22">
        <f t="shared" si="6"/>
        <v>0.91074608863351192</v>
      </c>
      <c r="U25" s="5"/>
      <c r="V25" s="5"/>
    </row>
    <row r="26" spans="1:22" ht="13.25" customHeight="1" x14ac:dyDescent="0.25">
      <c r="A26" s="19" t="s">
        <v>18</v>
      </c>
      <c r="B26" s="20">
        <f>Ethnicity!B26</f>
        <v>4832212</v>
      </c>
      <c r="C26" s="20">
        <f>SUM(C6:C25)</f>
        <v>5163730</v>
      </c>
      <c r="D26" s="21">
        <f t="shared" si="1"/>
        <v>0.93579873463562191</v>
      </c>
      <c r="E26" s="20">
        <v>1055631</v>
      </c>
      <c r="F26" s="20">
        <v>1037565.3722775526</v>
      </c>
      <c r="G26" s="21">
        <f t="shared" si="2"/>
        <v>1.0174115561343298</v>
      </c>
      <c r="H26" s="20">
        <v>962895</v>
      </c>
      <c r="I26" s="20">
        <v>1025951.7287394159</v>
      </c>
      <c r="J26" s="21">
        <f t="shared" si="3"/>
        <v>0.93853830840862906</v>
      </c>
      <c r="K26" s="20">
        <v>921964</v>
      </c>
      <c r="L26" s="20">
        <v>1018849.1151899816</v>
      </c>
      <c r="M26" s="21">
        <f t="shared" si="4"/>
        <v>0.90490729810182369</v>
      </c>
      <c r="N26" s="20">
        <v>901266</v>
      </c>
      <c r="O26" s="20">
        <v>1022089.4998392607</v>
      </c>
      <c r="P26" s="21">
        <f t="shared" si="5"/>
        <v>0.88178774964593409</v>
      </c>
      <c r="Q26" s="20">
        <v>897153</v>
      </c>
      <c r="R26" s="20">
        <v>1059274.2839537896</v>
      </c>
      <c r="S26" s="21">
        <f t="shared" si="6"/>
        <v>0.84695060910129483</v>
      </c>
      <c r="U26" s="5"/>
      <c r="V26" s="5"/>
    </row>
    <row r="28" spans="1:22" x14ac:dyDescent="0.25">
      <c r="A28" s="3" t="s">
        <v>36</v>
      </c>
      <c r="B28" s="5"/>
      <c r="C28" s="6"/>
      <c r="D28" s="7"/>
      <c r="E28" s="5"/>
      <c r="F28" s="8"/>
      <c r="G28" s="9"/>
      <c r="H28" s="5"/>
      <c r="I28" s="8"/>
      <c r="J28" s="10"/>
      <c r="K28" s="5"/>
      <c r="L28" s="8"/>
      <c r="M28" s="10"/>
      <c r="N28" s="5"/>
      <c r="O28" s="8"/>
      <c r="P28" s="10"/>
      <c r="Q28" s="5"/>
      <c r="R28" s="8"/>
      <c r="S28" s="10"/>
    </row>
    <row r="29" spans="1:22" x14ac:dyDescent="0.25">
      <c r="A29" s="3" t="str">
        <f>Ethnicity!A29</f>
        <v xml:space="preserve">           Population is based on projections provided by Stats NZ in Dec 2021. </v>
      </c>
    </row>
    <row r="30" spans="1:22" x14ac:dyDescent="0.25">
      <c r="A30" s="26" t="s">
        <v>43</v>
      </c>
      <c r="B30" s="23"/>
      <c r="C30" s="23"/>
      <c r="D30" s="23"/>
      <c r="E30" s="23"/>
      <c r="F30" s="23"/>
      <c r="G30" s="23"/>
      <c r="H30" s="23"/>
      <c r="I30" s="23"/>
    </row>
    <row r="33" spans="1:3" x14ac:dyDescent="0.25">
      <c r="A33" s="26"/>
      <c r="B33" s="5"/>
      <c r="C33" s="5"/>
    </row>
    <row r="34" spans="1:3" x14ac:dyDescent="0.25">
      <c r="B34" s="5"/>
    </row>
  </sheetData>
  <pageMargins left="0.31496062992125984" right="0.31496062992125984" top="0.55118110236220474" bottom="0.35433070866141736" header="0.31496062992125984" footer="0.31496062992125984"/>
  <pageSetup paperSize="9" scale="65" orientation="landscape" r:id="rId1"/>
  <rowBreaks count="2" manualBreakCount="2">
    <brk id="27" max="16383" man="1"/>
    <brk id="53" max="16383" man="1"/>
  </rowBreaks>
  <ignoredErrors>
    <ignoredError sqref="A3:XFD3 A27:T28 G6:G25 J6:J25 M6:M25 P6:P25 S7:T25 C7:D25 B31:XFD31 B30:XFD30 C26:D26 G26 J26 M26 P26 S26:T26 B1:XFD1 B2:XFD2 A5:XFD5 A4:P4 R4:XFD4 B29:P29 R29:T29 A35 B32:XFD32 S6:T6 X6:XFD6 X7:XFD25 X26:XFD26 A37:XFD1048576 B36:XFD36 X27:XFD28 X29:XFD29 A34 D34:XFD34 D35:XFD35 D33:XFD33 D6" formula="1"/>
    <ignoredError sqref="A1" formula="1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Pikau document" ma:contentTypeID="0x010100D5C1E13D20A8554992C24F7EE470E023002950EC02031D6D4799265BD36BF630E8" ma:contentTypeVersion="13" ma:contentTypeDescription="Create a new document." ma:contentTypeScope="" ma:versionID="547cbfa4ee7bdee21f5fc10de88f2bae">
  <xsd:schema xmlns:xsd="http://www.w3.org/2001/XMLSchema" xmlns:xs="http://www.w3.org/2001/XMLSchema" xmlns:p="http://schemas.microsoft.com/office/2006/metadata/properties" xmlns:ns1="http://schemas.microsoft.com/sharepoint/v3" xmlns:ns2="9253c88c-d550-4ff1-afdc-d5dc691f60b0" xmlns:ns3="99bafffc-51bf-4b0f-a18e-b3c6dcf77d93" xmlns:ns4="d3b74e82-c9ec-4ac4-aba2-12ff7e201463" targetNamespace="http://schemas.microsoft.com/office/2006/metadata/properties" ma:root="true" ma:fieldsID="d1d47e02c23a3c8ba6e79221f9fd1231" ns1:_="" ns2:_="" ns3:_="" ns4:_="">
    <xsd:import namespace="http://schemas.microsoft.com/sharepoint/v3"/>
    <xsd:import namespace="9253c88c-d550-4ff1-afdc-d5dc691f60b0"/>
    <xsd:import namespace="99bafffc-51bf-4b0f-a18e-b3c6dcf77d93"/>
    <xsd:import namespace="d3b74e82-c9ec-4ac4-aba2-12ff7e201463"/>
    <xsd:element name="properties">
      <xsd:complexType>
        <xsd:sequence>
          <xsd:element name="documentManagement">
            <xsd:complexType>
              <xsd:all>
                <xsd:element ref="ns2:TaxCatchAll" minOccurs="0"/>
                <xsd:element ref="ns3:TaxCatchAllLabel" minOccurs="0"/>
                <xsd:element ref="ns3:ka9b207035bc48f2a4f6a2bfed7195b7" minOccurs="0"/>
                <xsd:element ref="ns1:Name" minOccurs="0"/>
                <xsd:element ref="ns3:f3e7f0a218d8438586e2a8545792c0ef" minOccurs="0"/>
                <xsd:element ref="ns3:mb22360ee3e3407ca28e907eb3b7ca6b" minOccurs="0"/>
                <xsd:element ref="ns3:p7110e5651294189b89368865130750f" minOccurs="0"/>
                <xsd:element ref="ns3:p777f0da518742b188a1f7fd5ee91810" minOccurs="0"/>
                <xsd:element ref="ns3:HNZReviewDate" minOccurs="0"/>
                <xsd:element ref="ns4:_dlc_DocId" minOccurs="0"/>
                <xsd:element ref="ns4:_dlc_DocIdUrl" minOccurs="0"/>
                <xsd:element ref="ns4:_dlc_DocIdPersistId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DateputinAWS" minOccurs="0"/>
                <xsd:element ref="ns3:Publish_x002f_UpdateinAWS" minOccurs="0"/>
                <xsd:element ref="ns3:AWSUploadName" minOccurs="0"/>
                <xsd:element ref="ns3:Test" minOccurs="0"/>
                <xsd:element ref="ns3:FileURL" minOccurs="0"/>
                <xsd:element ref="ns3:Control_x0020_state"/>
                <xsd:element ref="ns3:SME_x0020__x002f__x0020_Owner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Name" ma:index="12" nillable="true" ma:displayName="Account" ma:internalName="Nam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53c88c-d550-4ff1-afdc-d5dc691f60b0" elementFormDefault="qualified">
    <xsd:import namespace="http://schemas.microsoft.com/office/2006/documentManagement/types"/>
    <xsd:import namespace="http://schemas.microsoft.com/office/infopath/2007/PartnerControls"/>
    <xsd:element name="TaxCatchAll" ma:index="8" nillable="true" ma:displayName="Taxonomy Catch All Column" ma:description="" ma:hidden="true" ma:list="{fea06a53-5f16-4c59-aaa2-de483fadc888}" ma:internalName="TaxCatchAll" ma:showField="CatchAllData" ma:web="d3b74e82-c9ec-4ac4-aba2-12ff7e20146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9bafffc-51bf-4b0f-a18e-b3c6dcf77d93" elementFormDefault="qualified">
    <xsd:import namespace="http://schemas.microsoft.com/office/2006/documentManagement/types"/>
    <xsd:import namespace="http://schemas.microsoft.com/office/infopath/2007/PartnerControls"/>
    <xsd:element name="TaxCatchAllLabel" ma:index="9" nillable="true" ma:displayName="Taxonomy Catch All Column1" ma:hidden="true" ma:list="{fea06a53-5f16-4c59-aaa2-de483fadc888}" ma:internalName="TaxCatchAllLabel" ma:readOnly="true" ma:showField="CatchAllDataLabel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ka9b207035bc48f2a4f6a2bfed7195b7" ma:index="10" nillable="true" ma:displayName="Business Function_0" ma:hidden="true" ma:internalName="ka9b207035bc48f2a4f6a2bfed7195b7">
      <xsd:simpleType>
        <xsd:restriction base="dms:Note"/>
      </xsd:simpleType>
    </xsd:element>
    <xsd:element name="f3e7f0a218d8438586e2a8545792c0ef" ma:index="13" nillable="true" ma:displayName="Topic_0" ma:hidden="true" ma:internalName="f3e7f0a218d8438586e2a8545792c0ef">
      <xsd:simpleType>
        <xsd:restriction base="dms:Note"/>
      </xsd:simpleType>
    </xsd:element>
    <xsd:element name="mb22360ee3e3407ca28e907eb3b7ca6b" ma:index="15" nillable="true" ma:displayName="Status_0" ma:hidden="true" ma:internalName="mb22360ee3e3407ca28e907eb3b7ca6b">
      <xsd:simpleType>
        <xsd:restriction base="dms:Note"/>
      </xsd:simpleType>
    </xsd:element>
    <xsd:element name="p7110e5651294189b89368865130750f" ma:index="17" nillable="true" ma:displayName="Region_0" ma:hidden="true" ma:internalName="p7110e5651294189b89368865130750f">
      <xsd:simpleType>
        <xsd:restriction base="dms:Note"/>
      </xsd:simpleType>
    </xsd:element>
    <xsd:element name="p777f0da518742b188a1f7fd5ee91810" ma:index="19" nillable="true" ma:displayName="Local Area_0" ma:hidden="true" ma:internalName="p777f0da518742b188a1f7fd5ee91810">
      <xsd:simpleType>
        <xsd:restriction base="dms:Note"/>
      </xsd:simpleType>
    </xsd:element>
    <xsd:element name="HNZReviewDate" ma:index="21" nillable="true" ma:displayName="Review Date" ma:description="Review Date for content" ma:format="DateOnly" ma:internalName="HNZReviewDate">
      <xsd:simpleType>
        <xsd:restriction base="dms:DateTime"/>
      </xsd:simpleType>
    </xsd:element>
    <xsd:element name="MediaServiceMetadata" ma:index="2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DateputinAWS" ma:index="28" nillable="true" ma:displayName="Date put in AWS" ma:format="DateTime" ma:internalName="DateputinAWS">
      <xsd:simpleType>
        <xsd:restriction base="dms:DateTime"/>
      </xsd:simpleType>
    </xsd:element>
    <xsd:element name="Publish_x002f_UpdateinAWS" ma:index="29" nillable="true" ma:displayName="Publish / Update in AWS" ma:default="1" ma:format="Dropdown" ma:internalName="Publish_x002f_UpdateinAWS">
      <xsd:simpleType>
        <xsd:restriction base="dms:Boolean"/>
      </xsd:simpleType>
    </xsd:element>
    <xsd:element name="AWSUploadName" ma:index="30" nillable="true" ma:displayName="AWS Upload Name" ma:format="Dropdown" ma:internalName="AWSUploadName">
      <xsd:simpleType>
        <xsd:restriction base="dms:Text">
          <xsd:maxLength value="255"/>
        </xsd:restriction>
      </xsd:simpleType>
    </xsd:element>
    <xsd:element name="Test" ma:index="31" nillable="true" ma:displayName="Test" ma:default="0" ma:format="Dropdown" ma:internalName="Test">
      <xsd:simpleType>
        <xsd:restriction base="dms:Boolean"/>
      </xsd:simpleType>
    </xsd:element>
    <xsd:element name="FileURL" ma:index="32" nillable="true" ma:displayName="File URL" ma:format="Dropdown" ma:internalName="FileURL">
      <xsd:simpleType>
        <xsd:restriction base="dms:Text">
          <xsd:maxLength value="255"/>
        </xsd:restriction>
      </xsd:simpleType>
    </xsd:element>
    <xsd:element name="Control_x0020_state" ma:index="33" ma:displayName="Control state" ma:format="Dropdown" ma:internalName="Control_x0020_state">
      <xsd:simpleType>
        <xsd:restriction base="dms:Choice">
          <xsd:enumeration value="Semi-controlled"/>
          <xsd:enumeration value="Uncontrolled"/>
        </xsd:restriction>
      </xsd:simpleType>
    </xsd:element>
    <xsd:element name="SME_x0020__x002f__x0020_Owner" ma:index="34" ma:displayName="SME / Owner" ma:list="UserInfo" ma:SharePointGroup="0" ma:internalName="SME_x0020__x002f__x0020_Owner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b74e82-c9ec-4ac4-aba2-12ff7e201463" elementFormDefault="qualified">
    <xsd:import namespace="http://schemas.microsoft.com/office/2006/documentManagement/types"/>
    <xsd:import namespace="http://schemas.microsoft.com/office/infopath/2007/PartnerControls"/>
    <xsd:element name="_dlc_DocId" ma:index="22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  <xsd:element name="_dlc_DocIdUrl" ma:index="23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24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_x002f_UpdateinAWS xmlns="99bafffc-51bf-4b0f-a18e-b3c6dcf77d93">true</Publish_x002f_UpdateinAWS>
    <f3e7f0a218d8438586e2a8545792c0ef xmlns="99bafffc-51bf-4b0f-a18e-b3c6dcf77d93" xsi:nil="true"/>
    <mb22360ee3e3407ca28e907eb3b7ca6b xmlns="99bafffc-51bf-4b0f-a18e-b3c6dcf77d93" xsi:nil="true"/>
    <HNZReviewDate xmlns="99bafffc-51bf-4b0f-a18e-b3c6dcf77d93" xsi:nil="true"/>
    <DateputinAWS xmlns="99bafffc-51bf-4b0f-a18e-b3c6dcf77d93" xsi:nil="true"/>
    <FileURL xmlns="99bafffc-51bf-4b0f-a18e-b3c6dcf77d93" xsi:nil="true"/>
    <Test xmlns="99bafffc-51bf-4b0f-a18e-b3c6dcf77d93">false</Test>
    <Control_x0020_state xmlns="99bafffc-51bf-4b0f-a18e-b3c6dcf77d93">Semi-controlled</Control_x0020_state>
    <p7110e5651294189b89368865130750f xmlns="99bafffc-51bf-4b0f-a18e-b3c6dcf77d93" xsi:nil="true"/>
    <p777f0da518742b188a1f7fd5ee91810 xmlns="99bafffc-51bf-4b0f-a18e-b3c6dcf77d93" xsi:nil="true"/>
    <TaxCatchAll xmlns="9253c88c-d550-4ff1-afdc-d5dc691f60b0">
      <Value>2</Value>
      <Value>3</Value>
    </TaxCatchAll>
    <ka9b207035bc48f2a4f6a2bfed7195b7 xmlns="99bafffc-51bf-4b0f-a18e-b3c6dcf77d93" xsi:nil="true"/>
    <AWSUploadName xmlns="99bafffc-51bf-4b0f-a18e-b3c6dcf77d93" xsi:nil="true"/>
    <SME_x0020__x002f__x0020_Owner xmlns="99bafffc-51bf-4b0f-a18e-b3c6dcf77d93">
      <UserInfo>
        <DisplayName/>
        <AccountId/>
        <AccountType/>
      </UserInfo>
    </SME_x0020__x002f__x0020_Owner>
    <_dlc_DocId xmlns="d3b74e82-c9ec-4ac4-aba2-12ff7e201463">1001576-1159430328-763</_dlc_DocId>
    <_dlc_DocIdUrl xmlns="d3b74e82-c9ec-4ac4-aba2-12ff7e201463">
      <Url>https://hauoraaotearoa.sharepoint.com/sites/1001576/_layouts/15/DocIdRedir.aspx?ID=1001576-1159430328-763</Url>
      <Description>1001576-1159430328-763</Description>
    </_dlc_DocIdUrl>
  </documentManagement>
</p:properties>
</file>

<file path=customXml/itemProps1.xml><?xml version="1.0" encoding="utf-8"?>
<ds:datastoreItem xmlns:ds="http://schemas.openxmlformats.org/officeDocument/2006/customXml" ds:itemID="{F5D5EF99-8214-4231-AEBA-96CB6C9156CB}"/>
</file>

<file path=customXml/itemProps2.xml><?xml version="1.0" encoding="utf-8"?>
<ds:datastoreItem xmlns:ds="http://schemas.openxmlformats.org/officeDocument/2006/customXml" ds:itemID="{912B9F54-180A-4B51-A917-A6866FE71F0F}"/>
</file>

<file path=customXml/itemProps3.xml><?xml version="1.0" encoding="utf-8"?>
<ds:datastoreItem xmlns:ds="http://schemas.openxmlformats.org/officeDocument/2006/customXml" ds:itemID="{45BD4DC2-5256-4043-A590-A0A7108F7FDC}"/>
</file>

<file path=customXml/itemProps4.xml><?xml version="1.0" encoding="utf-8"?>
<ds:datastoreItem xmlns:ds="http://schemas.openxmlformats.org/officeDocument/2006/customXml" ds:itemID="{10FA5AE9-4E0D-4176-AACC-5121E8B084E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Ethnicity</vt:lpstr>
      <vt:lpstr>Gender</vt:lpstr>
      <vt:lpstr>Age</vt:lpstr>
      <vt:lpstr>Deprivation</vt:lpstr>
    </vt:vector>
  </TitlesOfParts>
  <Company>Ministry of Health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Access to Primary Care Tables - January 2017</dc:title>
  <dc:creator>Ministry of Health</dc:creator>
  <cp:lastModifiedBy>Evelyn Benson</cp:lastModifiedBy>
  <cp:lastPrinted>2019-04-11T00:02:45Z</cp:lastPrinted>
  <dcterms:created xsi:type="dcterms:W3CDTF">2015-08-23T23:06:45Z</dcterms:created>
  <dcterms:modified xsi:type="dcterms:W3CDTF">2022-10-12T20:52:49Z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0x010100D5C1E13D20A8554992C24F7EE470E023002950EC02031D6D4799265BD36BF630E8</vt:lpwstr>
  </property>
  <property fmtid="{D5CDD505-2E9C-101B-9397-08002B2CF9AE}" pid="3" name="ka9b207035bc48f2a4f6a2bfed7195b70">
    <vt:lpwstr>Communications and Engagement|0a443b19-3158-4081-b497-657038be65a6</vt:lpwstr>
  </property>
  <property fmtid="{D5CDD505-2E9C-101B-9397-08002B2CF9AE}" pid="4" name="mb22360ee3e3407ca28e907eb3b7ca6b0">
    <vt:lpwstr>Draft|4dbd6f0d-7021-43d2-a391-03666245495e</vt:lpwstr>
  </property>
  <property fmtid="{D5CDD505-2E9C-101B-9397-08002B2CF9AE}" pid="5" name="BusinessFunction">
    <vt:lpwstr>3;#Communications and Engagement|0a443b19-3158-4081-b497-657038be65a6</vt:lpwstr>
  </property>
  <property fmtid="{D5CDD505-2E9C-101B-9397-08002B2CF9AE}" pid="6" name="HNZStatus">
    <vt:lpwstr>2;#Draft|4dbd6f0d-7021-43d2-a391-03666245495e</vt:lpwstr>
  </property>
  <property fmtid="{D5CDD505-2E9C-101B-9397-08002B2CF9AE}" pid="7" name="_dlc_DocIdItemGuid">
    <vt:lpwstr>8cd19553-2be8-4038-8e77-c7cdcf4cde4a</vt:lpwstr>
  </property>
  <property fmtid="{D5CDD505-2E9C-101B-9397-08002B2CF9AE}" pid="8" name="p777f0da518742b188a1f7fd5ee918100">
    <vt:lpwstr/>
  </property>
  <property fmtid="{D5CDD505-2E9C-101B-9397-08002B2CF9AE}" pid="9" name="f3e7f0a218d8438586e2a8545792c0ef0">
    <vt:lpwstr/>
  </property>
  <property fmtid="{D5CDD505-2E9C-101B-9397-08002B2CF9AE}" pid="10" name="p7110e5651294189b89368865130750f0">
    <vt:lpwstr/>
  </property>
  <property fmtid="{D5CDD505-2E9C-101B-9397-08002B2CF9AE}" pid="11" name="HNZLocalArea">
    <vt:lpwstr/>
  </property>
  <property fmtid="{D5CDD505-2E9C-101B-9397-08002B2CF9AE}" pid="12" name="HNZRegion">
    <vt:lpwstr/>
  </property>
  <property fmtid="{D5CDD505-2E9C-101B-9397-08002B2CF9AE}" pid="13" name="HNZTopic">
    <vt:lpwstr/>
  </property>
</Properties>
</file>