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W:\Production\SAM\12 Primary Care\02 Regular Analyses\01 Web Pivot Table and Tier 1 Stats\Tier 1 Statistics\2022Q2\"/>
    </mc:Choice>
  </mc:AlternateContent>
  <xr:revisionPtr revIDLastSave="0" documentId="13_ncr:1_{780EEF2E-F518-4316-AE7B-6723AEC389F3}" xr6:coauthVersionLast="46" xr6:coauthVersionMax="46" xr10:uidLastSave="{00000000-0000-0000-0000-000000000000}"/>
  <bookViews>
    <workbookView xWindow="22932" yWindow="-108" windowWidth="23256" windowHeight="12576" xr2:uid="{00000000-000D-0000-FFFF-FFFF00000000}"/>
  </bookViews>
  <sheets>
    <sheet name="Ethnicity" sheetId="1" r:id="rId1"/>
    <sheet name="Gender" sheetId="6" r:id="rId2"/>
    <sheet name="Age" sheetId="7" r:id="rId3"/>
    <sheet name="Deprivation" sheetId="8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B26" i="1" l="1"/>
  <c r="C26" i="1"/>
  <c r="C26" i="6" l="1"/>
  <c r="B26" i="6"/>
  <c r="C26" i="7"/>
  <c r="B26" i="7"/>
  <c r="C25" i="7"/>
  <c r="B25" i="7"/>
  <c r="C24" i="7"/>
  <c r="B24" i="7"/>
  <c r="C23" i="7"/>
  <c r="B23" i="7"/>
  <c r="C22" i="7"/>
  <c r="B22" i="7"/>
  <c r="C21" i="7"/>
  <c r="B21" i="7"/>
  <c r="C20" i="7"/>
  <c r="B20" i="7"/>
  <c r="C19" i="7"/>
  <c r="B19" i="7"/>
  <c r="C18" i="7"/>
  <c r="B18" i="7"/>
  <c r="C17" i="7"/>
  <c r="B17" i="7"/>
  <c r="C16" i="7"/>
  <c r="B16" i="7"/>
  <c r="C15" i="7"/>
  <c r="B15" i="7"/>
  <c r="C14" i="7"/>
  <c r="B14" i="7"/>
  <c r="C13" i="7"/>
  <c r="B13" i="7"/>
  <c r="C12" i="7"/>
  <c r="B12" i="7"/>
  <c r="C11" i="7"/>
  <c r="B11" i="7"/>
  <c r="C10" i="7"/>
  <c r="B10" i="7"/>
  <c r="C9" i="7"/>
  <c r="B9" i="7"/>
  <c r="C8" i="7"/>
  <c r="B8" i="7"/>
  <c r="C7" i="7"/>
  <c r="B7" i="7"/>
  <c r="C6" i="7"/>
  <c r="B6" i="7"/>
  <c r="B26" i="8" l="1"/>
  <c r="A29" i="8" l="1"/>
  <c r="A29" i="7"/>
  <c r="A29" i="6"/>
  <c r="B7" i="1" l="1"/>
  <c r="B7" i="8" s="1"/>
  <c r="B8" i="1"/>
  <c r="B8" i="8" s="1"/>
  <c r="B9" i="1"/>
  <c r="B9" i="8" s="1"/>
  <c r="B10" i="1"/>
  <c r="B10" i="8" s="1"/>
  <c r="B11" i="1"/>
  <c r="B11" i="8" s="1"/>
  <c r="B12" i="1"/>
  <c r="B12" i="8" s="1"/>
  <c r="B13" i="1"/>
  <c r="B13" i="8" s="1"/>
  <c r="B14" i="1"/>
  <c r="B14" i="8" s="1"/>
  <c r="B15" i="1"/>
  <c r="B15" i="8" s="1"/>
  <c r="B16" i="1"/>
  <c r="B16" i="8" s="1"/>
  <c r="B17" i="1"/>
  <c r="B17" i="8" s="1"/>
  <c r="B18" i="1"/>
  <c r="B18" i="8" s="1"/>
  <c r="B19" i="1"/>
  <c r="B19" i="8" s="1"/>
  <c r="B20" i="1"/>
  <c r="B20" i="8" s="1"/>
  <c r="B21" i="1"/>
  <c r="B21" i="8" s="1"/>
  <c r="B22" i="1"/>
  <c r="B22" i="8" s="1"/>
  <c r="B23" i="1"/>
  <c r="B23" i="8" s="1"/>
  <c r="B24" i="1"/>
  <c r="B24" i="8" s="1"/>
  <c r="B25" i="1"/>
  <c r="B25" i="8" s="1"/>
  <c r="B6" i="1"/>
  <c r="B6" i="8" s="1"/>
  <c r="C7" i="8" l="1"/>
  <c r="C8" i="8"/>
  <c r="C9" i="8"/>
  <c r="C10" i="8"/>
  <c r="C11" i="8"/>
  <c r="C12" i="8"/>
  <c r="C13" i="8"/>
  <c r="C14" i="8"/>
  <c r="C15" i="8"/>
  <c r="C16" i="8"/>
  <c r="C17" i="8"/>
  <c r="C18" i="8"/>
  <c r="C19" i="8"/>
  <c r="C20" i="8"/>
  <c r="C21" i="8"/>
  <c r="C22" i="8"/>
  <c r="C23" i="8"/>
  <c r="C24" i="8"/>
  <c r="C25" i="8"/>
  <c r="C6" i="8"/>
  <c r="C26" i="8" l="1"/>
  <c r="D7" i="7"/>
  <c r="A1" i="8"/>
  <c r="S26" i="8"/>
  <c r="P26" i="8"/>
  <c r="M26" i="8"/>
  <c r="J26" i="8"/>
  <c r="G26" i="8"/>
  <c r="S25" i="8"/>
  <c r="P25" i="8"/>
  <c r="M25" i="8"/>
  <c r="J25" i="8"/>
  <c r="G25" i="8"/>
  <c r="D25" i="8"/>
  <c r="S24" i="8"/>
  <c r="P24" i="8"/>
  <c r="M24" i="8"/>
  <c r="J24" i="8"/>
  <c r="G24" i="8"/>
  <c r="D24" i="8"/>
  <c r="S23" i="8"/>
  <c r="P23" i="8"/>
  <c r="M23" i="8"/>
  <c r="J23" i="8"/>
  <c r="G23" i="8"/>
  <c r="D23" i="8"/>
  <c r="S22" i="8"/>
  <c r="P22" i="8"/>
  <c r="M22" i="8"/>
  <c r="J22" i="8"/>
  <c r="G22" i="8"/>
  <c r="D22" i="8"/>
  <c r="S21" i="8"/>
  <c r="P21" i="8"/>
  <c r="M21" i="8"/>
  <c r="J21" i="8"/>
  <c r="G21" i="8"/>
  <c r="D21" i="8"/>
  <c r="S20" i="8"/>
  <c r="P20" i="8"/>
  <c r="M20" i="8"/>
  <c r="J20" i="8"/>
  <c r="G20" i="8"/>
  <c r="D20" i="8"/>
  <c r="S19" i="8"/>
  <c r="P19" i="8"/>
  <c r="M19" i="8"/>
  <c r="J19" i="8"/>
  <c r="G19" i="8"/>
  <c r="D19" i="8"/>
  <c r="S18" i="8"/>
  <c r="P18" i="8"/>
  <c r="M18" i="8"/>
  <c r="J18" i="8"/>
  <c r="G18" i="8"/>
  <c r="D18" i="8"/>
  <c r="S17" i="8"/>
  <c r="P17" i="8"/>
  <c r="M17" i="8"/>
  <c r="J17" i="8"/>
  <c r="G17" i="8"/>
  <c r="D17" i="8"/>
  <c r="S16" i="8"/>
  <c r="P16" i="8"/>
  <c r="M16" i="8"/>
  <c r="J16" i="8"/>
  <c r="G16" i="8"/>
  <c r="D16" i="8"/>
  <c r="S15" i="8"/>
  <c r="P15" i="8"/>
  <c r="M15" i="8"/>
  <c r="J15" i="8"/>
  <c r="G15" i="8"/>
  <c r="D15" i="8"/>
  <c r="S14" i="8"/>
  <c r="P14" i="8"/>
  <c r="M14" i="8"/>
  <c r="J14" i="8"/>
  <c r="G14" i="8"/>
  <c r="D14" i="8"/>
  <c r="S13" i="8"/>
  <c r="P13" i="8"/>
  <c r="M13" i="8"/>
  <c r="J13" i="8"/>
  <c r="G13" i="8"/>
  <c r="D13" i="8"/>
  <c r="S12" i="8"/>
  <c r="P12" i="8"/>
  <c r="M12" i="8"/>
  <c r="J12" i="8"/>
  <c r="G12" i="8"/>
  <c r="D12" i="8"/>
  <c r="S11" i="8"/>
  <c r="P11" i="8"/>
  <c r="M11" i="8"/>
  <c r="J11" i="8"/>
  <c r="G11" i="8"/>
  <c r="D11" i="8"/>
  <c r="S10" i="8"/>
  <c r="P10" i="8"/>
  <c r="M10" i="8"/>
  <c r="J10" i="8"/>
  <c r="G10" i="8"/>
  <c r="D10" i="8"/>
  <c r="S9" i="8"/>
  <c r="P9" i="8"/>
  <c r="M9" i="8"/>
  <c r="J9" i="8"/>
  <c r="G9" i="8"/>
  <c r="D9" i="8"/>
  <c r="S8" i="8"/>
  <c r="P8" i="8"/>
  <c r="M8" i="8"/>
  <c r="J8" i="8"/>
  <c r="G8" i="8"/>
  <c r="D8" i="8"/>
  <c r="S7" i="8"/>
  <c r="P7" i="8"/>
  <c r="M7" i="8"/>
  <c r="J7" i="8"/>
  <c r="G7" i="8"/>
  <c r="D7" i="8"/>
  <c r="S6" i="8"/>
  <c r="P6" i="8"/>
  <c r="M6" i="8"/>
  <c r="J6" i="8"/>
  <c r="G6" i="8"/>
  <c r="A1" i="7"/>
  <c r="G26" i="7"/>
  <c r="V25" i="7"/>
  <c r="V24" i="7"/>
  <c r="V23" i="7"/>
  <c r="V22" i="7"/>
  <c r="V21" i="7"/>
  <c r="V20" i="7"/>
  <c r="V19" i="7"/>
  <c r="V18" i="7"/>
  <c r="V17" i="7"/>
  <c r="V16" i="7"/>
  <c r="V15" i="7"/>
  <c r="V14" i="7"/>
  <c r="V13" i="7"/>
  <c r="V12" i="7"/>
  <c r="V11" i="7"/>
  <c r="V10" i="7"/>
  <c r="V9" i="7"/>
  <c r="V8" i="7"/>
  <c r="V7" i="7"/>
  <c r="V6" i="7"/>
  <c r="S25" i="7"/>
  <c r="S24" i="7"/>
  <c r="S23" i="7"/>
  <c r="S22" i="7"/>
  <c r="S21" i="7"/>
  <c r="S20" i="7"/>
  <c r="S19" i="7"/>
  <c r="S18" i="7"/>
  <c r="S17" i="7"/>
  <c r="S16" i="7"/>
  <c r="S15" i="7"/>
  <c r="S14" i="7"/>
  <c r="S13" i="7"/>
  <c r="S12" i="7"/>
  <c r="S11" i="7"/>
  <c r="S10" i="7"/>
  <c r="S9" i="7"/>
  <c r="S8" i="7"/>
  <c r="S7" i="7"/>
  <c r="S6" i="7"/>
  <c r="P25" i="7"/>
  <c r="P24" i="7"/>
  <c r="P23" i="7"/>
  <c r="P22" i="7"/>
  <c r="P21" i="7"/>
  <c r="P20" i="7"/>
  <c r="P19" i="7"/>
  <c r="P18" i="7"/>
  <c r="P17" i="7"/>
  <c r="P16" i="7"/>
  <c r="P15" i="7"/>
  <c r="P14" i="7"/>
  <c r="P13" i="7"/>
  <c r="P12" i="7"/>
  <c r="P11" i="7"/>
  <c r="P10" i="7"/>
  <c r="P9" i="7"/>
  <c r="P8" i="7"/>
  <c r="P7" i="7"/>
  <c r="P6" i="7"/>
  <c r="M25" i="7"/>
  <c r="M24" i="7"/>
  <c r="M23" i="7"/>
  <c r="M22" i="7"/>
  <c r="M21" i="7"/>
  <c r="M20" i="7"/>
  <c r="M19" i="7"/>
  <c r="M18" i="7"/>
  <c r="M17" i="7"/>
  <c r="M16" i="7"/>
  <c r="M15" i="7"/>
  <c r="M14" i="7"/>
  <c r="M13" i="7"/>
  <c r="M12" i="7"/>
  <c r="M11" i="7"/>
  <c r="M10" i="7"/>
  <c r="M9" i="7"/>
  <c r="M8" i="7"/>
  <c r="M7" i="7"/>
  <c r="M6" i="7"/>
  <c r="J25" i="7"/>
  <c r="J24" i="7"/>
  <c r="J23" i="7"/>
  <c r="J22" i="7"/>
  <c r="J21" i="7"/>
  <c r="J20" i="7"/>
  <c r="J19" i="7"/>
  <c r="J18" i="7"/>
  <c r="J17" i="7"/>
  <c r="J16" i="7"/>
  <c r="J15" i="7"/>
  <c r="J14" i="7"/>
  <c r="J13" i="7"/>
  <c r="J12" i="7"/>
  <c r="J11" i="7"/>
  <c r="J10" i="7"/>
  <c r="J9" i="7"/>
  <c r="J8" i="7"/>
  <c r="J7" i="7"/>
  <c r="J6" i="7"/>
  <c r="G25" i="7"/>
  <c r="G24" i="7"/>
  <c r="G23" i="7"/>
  <c r="G22" i="7"/>
  <c r="G21" i="7"/>
  <c r="G20" i="7"/>
  <c r="G19" i="7"/>
  <c r="G18" i="7"/>
  <c r="G17" i="7"/>
  <c r="G16" i="7"/>
  <c r="G15" i="7"/>
  <c r="G14" i="7"/>
  <c r="G13" i="7"/>
  <c r="G12" i="7"/>
  <c r="G11" i="7"/>
  <c r="G10" i="7"/>
  <c r="G9" i="7"/>
  <c r="G8" i="7"/>
  <c r="G7" i="7"/>
  <c r="G6" i="7"/>
  <c r="C25" i="6"/>
  <c r="B25" i="6"/>
  <c r="C24" i="6"/>
  <c r="B24" i="6"/>
  <c r="C23" i="6"/>
  <c r="B23" i="6"/>
  <c r="C22" i="6"/>
  <c r="B22" i="6"/>
  <c r="C21" i="6"/>
  <c r="B21" i="6"/>
  <c r="C20" i="6"/>
  <c r="B20" i="6"/>
  <c r="C19" i="6"/>
  <c r="B19" i="6"/>
  <c r="C18" i="6"/>
  <c r="B18" i="6"/>
  <c r="C17" i="6"/>
  <c r="B17" i="6"/>
  <c r="C16" i="6"/>
  <c r="B16" i="6"/>
  <c r="C15" i="6"/>
  <c r="B15" i="6"/>
  <c r="C14" i="6"/>
  <c r="B14" i="6"/>
  <c r="C13" i="6"/>
  <c r="B13" i="6"/>
  <c r="C12" i="6"/>
  <c r="B12" i="6"/>
  <c r="C11" i="6"/>
  <c r="B11" i="6"/>
  <c r="C10" i="6"/>
  <c r="B10" i="6"/>
  <c r="C9" i="6"/>
  <c r="B9" i="6"/>
  <c r="C8" i="6"/>
  <c r="B8" i="6"/>
  <c r="C7" i="6"/>
  <c r="B7" i="6"/>
  <c r="C6" i="6"/>
  <c r="B6" i="6"/>
  <c r="A1" i="6"/>
  <c r="J25" i="6"/>
  <c r="G25" i="6"/>
  <c r="J24" i="6"/>
  <c r="G24" i="6"/>
  <c r="J23" i="6"/>
  <c r="G23" i="6"/>
  <c r="J22" i="6"/>
  <c r="G22" i="6"/>
  <c r="J21" i="6"/>
  <c r="G21" i="6"/>
  <c r="J20" i="6"/>
  <c r="G20" i="6"/>
  <c r="J19" i="6"/>
  <c r="G19" i="6"/>
  <c r="J18" i="6"/>
  <c r="G18" i="6"/>
  <c r="J17" i="6"/>
  <c r="G17" i="6"/>
  <c r="J16" i="6"/>
  <c r="G16" i="6"/>
  <c r="J15" i="6"/>
  <c r="G15" i="6"/>
  <c r="J14" i="6"/>
  <c r="G14" i="6"/>
  <c r="J13" i="6"/>
  <c r="G13" i="6"/>
  <c r="J12" i="6"/>
  <c r="G12" i="6"/>
  <c r="J11" i="6"/>
  <c r="G11" i="6"/>
  <c r="J10" i="6"/>
  <c r="G10" i="6"/>
  <c r="J9" i="6"/>
  <c r="G9" i="6"/>
  <c r="J8" i="6"/>
  <c r="G8" i="6"/>
  <c r="J7" i="6"/>
  <c r="G7" i="6"/>
  <c r="J6" i="6"/>
  <c r="G6" i="6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  <c r="C7" i="1"/>
  <c r="C6" i="1"/>
  <c r="G25" i="1"/>
  <c r="G24" i="1"/>
  <c r="G23" i="1"/>
  <c r="G22" i="1"/>
  <c r="G21" i="1"/>
  <c r="G20" i="1"/>
  <c r="G19" i="1"/>
  <c r="G18" i="1"/>
  <c r="G17" i="1"/>
  <c r="G16" i="1"/>
  <c r="G15" i="1"/>
  <c r="G14" i="1"/>
  <c r="G13" i="1"/>
  <c r="G12" i="1"/>
  <c r="G11" i="1"/>
  <c r="G10" i="1"/>
  <c r="G9" i="1"/>
  <c r="G8" i="1"/>
  <c r="G7" i="1"/>
  <c r="G6" i="1"/>
  <c r="D8" i="6" l="1"/>
  <c r="D10" i="6"/>
  <c r="D12" i="6"/>
  <c r="J26" i="6"/>
  <c r="D14" i="6"/>
  <c r="D16" i="6"/>
  <c r="D18" i="6"/>
  <c r="D19" i="7"/>
  <c r="D20" i="6"/>
  <c r="D22" i="6"/>
  <c r="D24" i="6"/>
  <c r="D10" i="7"/>
  <c r="D12" i="7"/>
  <c r="D14" i="7"/>
  <c r="D16" i="7"/>
  <c r="D18" i="7"/>
  <c r="D20" i="7"/>
  <c r="D22" i="7"/>
  <c r="D24" i="7"/>
  <c r="V26" i="7"/>
  <c r="S26" i="7"/>
  <c r="P26" i="7"/>
  <c r="M26" i="7"/>
  <c r="J26" i="7"/>
  <c r="D21" i="7"/>
  <c r="D23" i="7"/>
  <c r="D15" i="7"/>
  <c r="D9" i="7"/>
  <c r="D11" i="7"/>
  <c r="D13" i="7"/>
  <c r="D25" i="7"/>
  <c r="D17" i="7"/>
  <c r="G26" i="6"/>
  <c r="M26" i="1"/>
  <c r="J26" i="1"/>
  <c r="G26" i="1"/>
  <c r="D8" i="1"/>
  <c r="D10" i="1"/>
  <c r="D12" i="1"/>
  <c r="D14" i="1"/>
  <c r="D16" i="1"/>
  <c r="D18" i="1"/>
  <c r="D20" i="1"/>
  <c r="D22" i="1"/>
  <c r="D24" i="1"/>
  <c r="D11" i="1"/>
  <c r="D21" i="1"/>
  <c r="D7" i="6"/>
  <c r="D9" i="6"/>
  <c r="D11" i="6"/>
  <c r="D13" i="6"/>
  <c r="D15" i="6"/>
  <c r="D17" i="6"/>
  <c r="D19" i="6"/>
  <c r="D21" i="6"/>
  <c r="D23" i="6"/>
  <c r="D25" i="6"/>
  <c r="D9" i="1"/>
  <c r="D13" i="1"/>
  <c r="D15" i="1"/>
  <c r="D17" i="1"/>
  <c r="D19" i="1"/>
  <c r="D23" i="1"/>
  <c r="D25" i="1"/>
  <c r="D7" i="1"/>
  <c r="D8" i="7"/>
  <c r="D6" i="8"/>
  <c r="D6" i="7"/>
  <c r="D6" i="6"/>
  <c r="M7" i="1"/>
  <c r="M8" i="1"/>
  <c r="M9" i="1"/>
  <c r="M10" i="1"/>
  <c r="M11" i="1"/>
  <c r="M12" i="1"/>
  <c r="M13" i="1"/>
  <c r="M14" i="1"/>
  <c r="M15" i="1"/>
  <c r="M16" i="1"/>
  <c r="M17" i="1"/>
  <c r="M18" i="1"/>
  <c r="M19" i="1"/>
  <c r="M20" i="1"/>
  <c r="M21" i="1"/>
  <c r="M22" i="1"/>
  <c r="M23" i="1"/>
  <c r="M24" i="1"/>
  <c r="M25" i="1"/>
  <c r="M6" i="1"/>
  <c r="J7" i="1"/>
  <c r="J8" i="1"/>
  <c r="J9" i="1"/>
  <c r="J10" i="1"/>
  <c r="J11" i="1"/>
  <c r="J12" i="1"/>
  <c r="J13" i="1"/>
  <c r="J14" i="1"/>
  <c r="J15" i="1"/>
  <c r="J16" i="1"/>
  <c r="J17" i="1"/>
  <c r="J18" i="1"/>
  <c r="J19" i="1"/>
  <c r="J20" i="1"/>
  <c r="J21" i="1"/>
  <c r="J22" i="1"/>
  <c r="J23" i="1"/>
  <c r="J24" i="1"/>
  <c r="J25" i="1"/>
  <c r="J6" i="1"/>
  <c r="D26" i="6" l="1"/>
  <c r="D26" i="7"/>
  <c r="D26" i="1"/>
  <c r="D26" i="8"/>
  <c r="D6" i="1"/>
</calcChain>
</file>

<file path=xl/sharedStrings.xml><?xml version="1.0" encoding="utf-8"?>
<sst xmlns="http://schemas.openxmlformats.org/spreadsheetml/2006/main" count="179" uniqueCount="50">
  <si>
    <t>Total</t>
  </si>
  <si>
    <t>Maori</t>
  </si>
  <si>
    <t>Pacific</t>
  </si>
  <si>
    <t>%</t>
  </si>
  <si>
    <t>Auckland</t>
  </si>
  <si>
    <t>Bay of Plenty</t>
  </si>
  <si>
    <t>Canterbury</t>
  </si>
  <si>
    <t>Counties Manukau</t>
  </si>
  <si>
    <t>Hutt Valley</t>
  </si>
  <si>
    <t>Lakes</t>
  </si>
  <si>
    <t>Nelson Marlborough</t>
  </si>
  <si>
    <t>Northland</t>
  </si>
  <si>
    <t>South Canterbury</t>
  </si>
  <si>
    <t>Southern</t>
  </si>
  <si>
    <t>Taranaki</t>
  </si>
  <si>
    <t>Waikato</t>
  </si>
  <si>
    <t>Wairarapa</t>
  </si>
  <si>
    <t>West Coast</t>
  </si>
  <si>
    <t>Whanganui</t>
  </si>
  <si>
    <t>National</t>
  </si>
  <si>
    <t>Total Population</t>
  </si>
  <si>
    <t>Female</t>
  </si>
  <si>
    <t>Male</t>
  </si>
  <si>
    <t>Total Enrolled</t>
  </si>
  <si>
    <t>Other</t>
  </si>
  <si>
    <t>0 - 4 Year Olds</t>
  </si>
  <si>
    <t>5 - 14 Year Olds</t>
  </si>
  <si>
    <t>15 - 24 Year Olds</t>
  </si>
  <si>
    <t>25 - 44 Year Olds</t>
  </si>
  <si>
    <t>45 - 64 Year Olds</t>
  </si>
  <si>
    <t>65+ Year Olds</t>
  </si>
  <si>
    <t>DHB of Domicile</t>
  </si>
  <si>
    <t>NZ Dep 1 - 2</t>
  </si>
  <si>
    <t>NZ Dep 3 - 4</t>
  </si>
  <si>
    <t>NZ Dep 5 - 6</t>
  </si>
  <si>
    <t>NZ Dep 7 - 8</t>
  </si>
  <si>
    <t>This report shows the number and estimated percentage of the New Zealand population (based on Stats NZ population projections) who are enrolled in a PHO by ethnicity.</t>
  </si>
  <si>
    <r>
      <rPr>
        <b/>
        <u/>
        <sz val="9"/>
        <color theme="1"/>
        <rFont val="Arial"/>
        <family val="2"/>
      </rPr>
      <t>Note</t>
    </r>
    <r>
      <rPr>
        <sz val="9"/>
        <color theme="1"/>
        <rFont val="Arial"/>
        <family val="2"/>
      </rPr>
      <t>: The estimated percentage of those who are enrolled in a PHO may exceed 100% as data is sourced from two different places (Ministry of Health &amp; Stats NZ).</t>
    </r>
  </si>
  <si>
    <t>This report shows the number and estimated percentage of the New Zealand population (based on Stats NZ population projections) who are enrolled in a PHO by age group.</t>
  </si>
  <si>
    <t>This report shows the number and estimated percentage of the New Zealand population (based on Stats NZ population projections) who are enrolled in a PHO by gender.</t>
  </si>
  <si>
    <t>This report shows the number and estimated percentage of the New Zealand population (based on Stats NZ population projections) who are enrolled in a PHO by deprivation.</t>
  </si>
  <si>
    <t>Capital and Coast</t>
  </si>
  <si>
    <t>MidCentral</t>
  </si>
  <si>
    <t>NZ Dep 9 - 10 (Highly Deprived)</t>
  </si>
  <si>
    <t xml:space="preserve">           Total enrolment numbers include enrolees with unknown deprivation. Counts of those with unknown deprivation are not displayed separately.</t>
  </si>
  <si>
    <t xml:space="preserve">           Population is based on projections provided by Stats NZ in Dec 2021. </t>
  </si>
  <si>
    <t>Access to Primary Care by Ethnicity (April 2022)</t>
  </si>
  <si>
    <t>Hawke's Bay</t>
  </si>
  <si>
    <t>Tairāwhiti</t>
  </si>
  <si>
    <t>Waitematā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</si>
</sst>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.0%"/>
    <numFmt numFmtId="165" formatCode="#,##0;\-#,##0;0"/>
    <numFmt numFmtId="166" formatCode="#,##0.00;\-#,##0.00;0.00"/>
    <numFmt numFmtId="167" formatCode="0.000%"/>
  </numFmts>
  <fonts count="12" x14ac:knownFonts="1">
    <font>
      <sz val="10"/>
      <color theme="1"/>
      <name val="Arial"/>
      <family val="2"/>
    </font>
    <font>
      <sz val="10"/>
      <name val="Arial"/>
      <family val="2"/>
    </font>
    <font>
      <sz val="10"/>
      <color theme="1"/>
      <name val="Cambria"/>
      <family val="2"/>
    </font>
    <font>
      <sz val="10"/>
      <color theme="1"/>
      <name val="Arial"/>
      <family val="2"/>
    </font>
    <font>
      <b/>
      <sz val="9"/>
      <name val="Arial"/>
      <family val="2"/>
    </font>
    <font>
      <sz val="9"/>
      <color theme="1"/>
      <name val="Arial"/>
      <family val="2"/>
    </font>
    <font>
      <sz val="9"/>
      <name val="Arial"/>
      <family val="2"/>
    </font>
    <font>
      <b/>
      <sz val="9"/>
      <color indexed="9"/>
      <name val="Arial"/>
      <family val="2"/>
    </font>
    <font>
      <b/>
      <u/>
      <sz val="9"/>
      <color theme="1"/>
      <name val="Arial"/>
      <family val="2"/>
    </font>
    <font>
      <b/>
      <sz val="11"/>
      <name val="Arial"/>
      <family val="2"/>
    </font>
    <font>
      <i/>
      <sz val="8"/>
      <name val="Arial"/>
      <family val="2"/>
    </font>
    <font>
      <b/>
      <sz val="9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249977111117893"/>
        <bgColor indexed="9"/>
      </patternFill>
    </fill>
    <fill>
      <patternFill patternType="solid">
        <fgColor rgb="FFFFFFCC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0" fontId="1" fillId="0" borderId="0"/>
    <xf numFmtId="9" fontId="1" fillId="0" borderId="0" applyFont="0" applyFill="0" applyBorder="0" applyAlignment="0" applyProtection="0"/>
    <xf numFmtId="0" fontId="2" fillId="0" borderId="0"/>
    <xf numFmtId="9" fontId="3" fillId="0" borderId="0" applyFont="0" applyFill="0" applyBorder="0" applyAlignment="0" applyProtection="0"/>
    <xf numFmtId="0" fontId="2" fillId="0" borderId="0"/>
  </cellStyleXfs>
  <cellXfs count="27">
    <xf numFmtId="0" fontId="0" fillId="0" borderId="0" xfId="0"/>
    <xf numFmtId="165" fontId="6" fillId="2" borderId="1" xfId="1" applyNumberFormat="1" applyFont="1" applyFill="1" applyBorder="1" applyAlignment="1">
      <alignment horizontal="right" vertical="center"/>
    </xf>
    <xf numFmtId="0" fontId="4" fillId="2" borderId="0" xfId="1" applyFont="1" applyFill="1" applyAlignment="1" applyProtection="1">
      <alignment vertical="center"/>
      <protection locked="0"/>
    </xf>
    <xf numFmtId="0" fontId="5" fillId="2" borderId="0" xfId="0" applyFont="1" applyFill="1" applyAlignment="1">
      <alignment vertical="center"/>
    </xf>
    <xf numFmtId="0" fontId="4" fillId="2" borderId="0" xfId="1" applyFont="1" applyFill="1" applyAlignment="1" applyProtection="1">
      <alignment horizontal="center" vertical="center"/>
      <protection locked="0"/>
    </xf>
    <xf numFmtId="165" fontId="5" fillId="2" borderId="0" xfId="0" applyNumberFormat="1" applyFont="1" applyFill="1" applyAlignment="1">
      <alignment vertical="center"/>
    </xf>
    <xf numFmtId="166" fontId="5" fillId="2" borderId="0" xfId="0" applyNumberFormat="1" applyFont="1" applyFill="1" applyAlignment="1">
      <alignment vertical="center"/>
    </xf>
    <xf numFmtId="167" fontId="5" fillId="2" borderId="0" xfId="4" applyNumberFormat="1" applyFont="1" applyFill="1" applyAlignment="1">
      <alignment vertical="center"/>
    </xf>
    <xf numFmtId="3" fontId="5" fillId="2" borderId="0" xfId="0" applyNumberFormat="1" applyFont="1" applyFill="1" applyAlignment="1">
      <alignment vertical="center"/>
    </xf>
    <xf numFmtId="9" fontId="5" fillId="2" borderId="0" xfId="0" applyNumberFormat="1" applyFont="1" applyFill="1" applyAlignment="1">
      <alignment vertical="center"/>
    </xf>
    <xf numFmtId="10" fontId="5" fillId="2" borderId="0" xfId="0" applyNumberFormat="1" applyFont="1" applyFill="1" applyAlignment="1">
      <alignment vertical="center"/>
    </xf>
    <xf numFmtId="0" fontId="9" fillId="2" borderId="0" xfId="1" applyFont="1" applyFill="1" applyAlignment="1" applyProtection="1">
      <alignment vertical="center"/>
      <protection locked="0"/>
    </xf>
    <xf numFmtId="0" fontId="10" fillId="2" borderId="0" xfId="1" applyFont="1" applyFill="1" applyAlignment="1" applyProtection="1">
      <alignment vertical="center"/>
      <protection locked="0"/>
    </xf>
    <xf numFmtId="0" fontId="6" fillId="2" borderId="2" xfId="1" applyNumberFormat="1" applyFont="1" applyFill="1" applyBorder="1" applyAlignment="1">
      <alignment horizontal="left" vertical="center"/>
    </xf>
    <xf numFmtId="0" fontId="4" fillId="2" borderId="1" xfId="1" applyNumberFormat="1" applyFont="1" applyFill="1" applyBorder="1" applyAlignment="1">
      <alignment horizontal="centerContinuous" vertical="center"/>
    </xf>
    <xf numFmtId="0" fontId="7" fillId="2" borderId="1" xfId="1" applyNumberFormat="1" applyFont="1" applyFill="1" applyBorder="1" applyAlignment="1">
      <alignment horizontal="centerContinuous" vertical="center"/>
    </xf>
    <xf numFmtId="0" fontId="4" fillId="3" borderId="2" xfId="1" applyNumberFormat="1" applyFont="1" applyFill="1" applyBorder="1" applyAlignment="1">
      <alignment vertical="center" wrapText="1"/>
    </xf>
    <xf numFmtId="0" fontId="4" fillId="4" borderId="1" xfId="1" applyNumberFormat="1" applyFont="1" applyFill="1" applyBorder="1" applyAlignment="1">
      <alignment horizontal="center" vertical="center" wrapText="1"/>
    </xf>
    <xf numFmtId="164" fontId="4" fillId="4" borderId="1" xfId="2" applyNumberFormat="1" applyFont="1" applyFill="1" applyBorder="1" applyAlignment="1">
      <alignment horizontal="center" vertical="center" wrapText="1"/>
    </xf>
    <xf numFmtId="0" fontId="4" fillId="3" borderId="2" xfId="1" applyNumberFormat="1" applyFont="1" applyFill="1" applyBorder="1" applyAlignment="1">
      <alignment horizontal="left" vertical="center"/>
    </xf>
    <xf numFmtId="165" fontId="4" fillId="3" borderId="1" xfId="1" applyNumberFormat="1" applyFont="1" applyFill="1" applyBorder="1" applyAlignment="1">
      <alignment horizontal="right" vertical="center"/>
    </xf>
    <xf numFmtId="9" fontId="4" fillId="3" borderId="1" xfId="1" applyNumberFormat="1" applyFont="1" applyFill="1" applyBorder="1" applyAlignment="1">
      <alignment horizontal="right" vertical="center"/>
    </xf>
    <xf numFmtId="9" fontId="6" fillId="5" borderId="1" xfId="1" applyNumberFormat="1" applyFont="1" applyFill="1" applyBorder="1" applyAlignment="1">
      <alignment horizontal="right" vertical="center"/>
    </xf>
    <xf numFmtId="0" fontId="11" fillId="2" borderId="0" xfId="0" applyFont="1" applyFill="1" applyAlignment="1">
      <alignment vertical="center"/>
    </xf>
    <xf numFmtId="0" fontId="9" fillId="2" borderId="0" xfId="1" applyFont="1" applyFill="1" applyAlignment="1" applyProtection="1">
      <alignment vertical="center"/>
    </xf>
    <xf numFmtId="3" fontId="5" fillId="0" borderId="1" xfId="0" applyNumberFormat="1" applyFont="1" applyBorder="1" applyAlignment="1">
      <alignment vertical="center"/>
    </xf>
    <xf numFmtId="0" fontId="5" fillId="2" borderId="0" xfId="0" applyFont="1" applyFill="1" applyAlignment="1">
      <alignment horizontal="left" vertical="center"/>
    </xf>
  </cellXfs>
  <cellStyles count="6">
    <cellStyle name="Normal" xfId="0" builtinId="0"/>
    <cellStyle name="Normal 2" xfId="1" xr:uid="{00000000-0005-0000-0000-000001000000}"/>
    <cellStyle name="Normal 3" xfId="3" xr:uid="{00000000-0005-0000-0000-000002000000}"/>
    <cellStyle name="Normal 4" xfId="5" xr:uid="{00000000-0005-0000-0000-000003000000}"/>
    <cellStyle name="Percent" xfId="4" builtinId="5"/>
    <cellStyle name="Percent 2" xfId="2" xr:uid="{00000000-0005-0000-0000-000005000000}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12" Type="http://schemas.openxmlformats.org/officeDocument/2006/relationships/customXml" Target="../customXml/item4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32"/>
  <sheetViews>
    <sheetView tabSelected="1" zoomScaleNormal="100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A4" sqref="A4"/>
    </sheetView>
  </sheetViews>
  <sheetFormatPr defaultColWidth="9.109375" defaultRowHeight="11.4" x14ac:dyDescent="0.25"/>
  <cols>
    <col min="1" max="1" width="27.6640625" style="3" customWidth="1"/>
    <col min="2" max="13" width="9.44140625" style="3" customWidth="1"/>
    <col min="14" max="16384" width="9.109375" style="3"/>
  </cols>
  <sheetData>
    <row r="1" spans="1:14" ht="13.8" x14ac:dyDescent="0.25">
      <c r="A1" s="11" t="s">
        <v>46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4" ht="12" x14ac:dyDescent="0.25">
      <c r="A2" s="12" t="s">
        <v>36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spans="1:14" ht="12" x14ac:dyDescent="0.25"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</row>
    <row r="4" spans="1:14" ht="13.2" customHeight="1" x14ac:dyDescent="0.25">
      <c r="B4" s="14" t="s">
        <v>0</v>
      </c>
      <c r="C4" s="15"/>
      <c r="D4" s="15"/>
      <c r="E4" s="14" t="s">
        <v>1</v>
      </c>
      <c r="F4" s="15"/>
      <c r="G4" s="15"/>
      <c r="H4" s="14" t="s">
        <v>2</v>
      </c>
      <c r="I4" s="15"/>
      <c r="J4" s="15"/>
      <c r="K4" s="14" t="s">
        <v>24</v>
      </c>
      <c r="L4" s="15"/>
      <c r="M4" s="15"/>
    </row>
    <row r="5" spans="1:14" ht="26.4" customHeight="1" x14ac:dyDescent="0.25">
      <c r="A5" s="16" t="s">
        <v>31</v>
      </c>
      <c r="B5" s="17" t="s">
        <v>23</v>
      </c>
      <c r="C5" s="17" t="s">
        <v>20</v>
      </c>
      <c r="D5" s="18" t="s">
        <v>3</v>
      </c>
      <c r="E5" s="17" t="s">
        <v>23</v>
      </c>
      <c r="F5" s="17" t="s">
        <v>20</v>
      </c>
      <c r="G5" s="18" t="s">
        <v>3</v>
      </c>
      <c r="H5" s="17" t="s">
        <v>23</v>
      </c>
      <c r="I5" s="17" t="s">
        <v>20</v>
      </c>
      <c r="J5" s="18" t="s">
        <v>3</v>
      </c>
      <c r="K5" s="17" t="s">
        <v>23</v>
      </c>
      <c r="L5" s="17" t="s">
        <v>20</v>
      </c>
      <c r="M5" s="18" t="s">
        <v>3</v>
      </c>
    </row>
    <row r="6" spans="1:14" ht="13.2" customHeight="1" x14ac:dyDescent="0.25">
      <c r="A6" s="13" t="s">
        <v>4</v>
      </c>
      <c r="B6" s="1">
        <f>E6+H6+K6</f>
        <v>460781</v>
      </c>
      <c r="C6" s="1">
        <f t="shared" ref="C6:C25" si="0">F6+I6+L6</f>
        <v>497585.00000000012</v>
      </c>
      <c r="D6" s="22">
        <f>IF(B6=0,"",B6/C6)</f>
        <v>0.92603474783202844</v>
      </c>
      <c r="E6" s="1">
        <v>34033</v>
      </c>
      <c r="F6" s="1">
        <v>41784.999999999978</v>
      </c>
      <c r="G6" s="22">
        <f>IF(E6=0,"",E6/F6)</f>
        <v>0.81447887998085478</v>
      </c>
      <c r="H6" s="1">
        <v>54483</v>
      </c>
      <c r="I6" s="1">
        <v>56290.000000000007</v>
      </c>
      <c r="J6" s="22">
        <f>IF(H6=0,"",H6/I6)</f>
        <v>0.96789838337182432</v>
      </c>
      <c r="K6" s="1">
        <v>372265</v>
      </c>
      <c r="L6" s="1">
        <v>399510.00000000012</v>
      </c>
      <c r="M6" s="22">
        <f>IF(K6=0,"",K6/L6)</f>
        <v>0.93180395985081699</v>
      </c>
      <c r="N6" s="5"/>
    </row>
    <row r="7" spans="1:14" ht="13.2" customHeight="1" x14ac:dyDescent="0.25">
      <c r="A7" s="13" t="s">
        <v>5</v>
      </c>
      <c r="B7" s="1">
        <f t="shared" ref="B7:B25" si="1">E7+H7+K7</f>
        <v>253519</v>
      </c>
      <c r="C7" s="1">
        <f t="shared" si="0"/>
        <v>271875.00000000006</v>
      </c>
      <c r="D7" s="22">
        <f t="shared" ref="D7:D26" si="2">IF(B7=0,"",B7/C7)</f>
        <v>0.93248367816091937</v>
      </c>
      <c r="E7" s="1">
        <v>61119</v>
      </c>
      <c r="F7" s="1">
        <v>71190.000000000015</v>
      </c>
      <c r="G7" s="22">
        <f t="shared" ref="G7:G26" si="3">IF(E7=0,"",E7/F7)</f>
        <v>0.8585335018963336</v>
      </c>
      <c r="H7" s="1">
        <v>4612</v>
      </c>
      <c r="I7" s="1">
        <v>5130</v>
      </c>
      <c r="J7" s="22">
        <f t="shared" ref="J7:J26" si="4">IF(H7=0,"",H7/I7)</f>
        <v>0.89902534113060428</v>
      </c>
      <c r="K7" s="1">
        <v>187788</v>
      </c>
      <c r="L7" s="1">
        <v>195555.00000000003</v>
      </c>
      <c r="M7" s="22">
        <f t="shared" ref="M7:M26" si="5">IF(K7=0,"",K7/L7)</f>
        <v>0.96028227352918605</v>
      </c>
      <c r="N7" s="5"/>
    </row>
    <row r="8" spans="1:14" ht="13.2" customHeight="1" x14ac:dyDescent="0.25">
      <c r="A8" s="13" t="s">
        <v>6</v>
      </c>
      <c r="B8" s="1">
        <f t="shared" si="1"/>
        <v>562078</v>
      </c>
      <c r="C8" s="1">
        <f t="shared" si="0"/>
        <v>590325</v>
      </c>
      <c r="D8" s="22">
        <f t="shared" si="2"/>
        <v>0.95215008681658408</v>
      </c>
      <c r="E8" s="1">
        <v>50063</v>
      </c>
      <c r="F8" s="1">
        <v>60779.999999999993</v>
      </c>
      <c r="G8" s="22">
        <f t="shared" si="3"/>
        <v>0.8236755511681475</v>
      </c>
      <c r="H8" s="1">
        <v>16403</v>
      </c>
      <c r="I8" s="1">
        <v>18045.000000000004</v>
      </c>
      <c r="J8" s="22">
        <f t="shared" si="4"/>
        <v>0.90900526461623699</v>
      </c>
      <c r="K8" s="1">
        <v>495612</v>
      </c>
      <c r="L8" s="1">
        <v>511500</v>
      </c>
      <c r="M8" s="22">
        <f t="shared" si="5"/>
        <v>0.9689384164222874</v>
      </c>
      <c r="N8" s="5"/>
    </row>
    <row r="9" spans="1:14" ht="13.2" customHeight="1" x14ac:dyDescent="0.25">
      <c r="A9" s="13" t="s">
        <v>41</v>
      </c>
      <c r="B9" s="1">
        <f t="shared" si="1"/>
        <v>302278</v>
      </c>
      <c r="C9" s="1">
        <f t="shared" si="0"/>
        <v>327819.99999999994</v>
      </c>
      <c r="D9" s="22">
        <f t="shared" si="2"/>
        <v>0.92208529070831569</v>
      </c>
      <c r="E9" s="1">
        <v>33358</v>
      </c>
      <c r="F9" s="1">
        <v>39679.999999999978</v>
      </c>
      <c r="G9" s="22">
        <f t="shared" si="3"/>
        <v>0.84067540322580692</v>
      </c>
      <c r="H9" s="1">
        <v>22348</v>
      </c>
      <c r="I9" s="1">
        <v>23790</v>
      </c>
      <c r="J9" s="22">
        <f t="shared" si="4"/>
        <v>0.93938629676334595</v>
      </c>
      <c r="K9" s="1">
        <v>246572</v>
      </c>
      <c r="L9" s="1">
        <v>264349.99999999994</v>
      </c>
      <c r="M9" s="22">
        <f t="shared" si="5"/>
        <v>0.93274825042557241</v>
      </c>
      <c r="N9" s="5"/>
    </row>
    <row r="10" spans="1:14" ht="13.2" customHeight="1" x14ac:dyDescent="0.25">
      <c r="A10" s="13" t="s">
        <v>7</v>
      </c>
      <c r="B10" s="1">
        <f t="shared" si="1"/>
        <v>566281</v>
      </c>
      <c r="C10" s="1">
        <f t="shared" si="0"/>
        <v>605255</v>
      </c>
      <c r="D10" s="22">
        <f t="shared" si="2"/>
        <v>0.93560730601151576</v>
      </c>
      <c r="E10" s="1">
        <v>80260</v>
      </c>
      <c r="F10" s="1">
        <v>100450</v>
      </c>
      <c r="G10" s="22">
        <f t="shared" si="3"/>
        <v>0.79900447984071676</v>
      </c>
      <c r="H10" s="1">
        <v>141535</v>
      </c>
      <c r="I10" s="1">
        <v>136350.00000000003</v>
      </c>
      <c r="J10" s="22">
        <f t="shared" si="4"/>
        <v>1.0380271360469377</v>
      </c>
      <c r="K10" s="1">
        <v>344486</v>
      </c>
      <c r="L10" s="1">
        <v>368454.99999999994</v>
      </c>
      <c r="M10" s="22">
        <f t="shared" si="5"/>
        <v>0.9349472798577847</v>
      </c>
      <c r="N10" s="5"/>
    </row>
    <row r="11" spans="1:14" ht="13.2" customHeight="1" x14ac:dyDescent="0.25">
      <c r="A11" s="13" t="s">
        <v>47</v>
      </c>
      <c r="B11" s="1">
        <f t="shared" si="1"/>
        <v>168169</v>
      </c>
      <c r="C11" s="1">
        <f t="shared" si="0"/>
        <v>182345</v>
      </c>
      <c r="D11" s="22">
        <f t="shared" si="2"/>
        <v>0.922257259590337</v>
      </c>
      <c r="E11" s="1">
        <v>43654</v>
      </c>
      <c r="F11" s="1">
        <v>51564.999999999985</v>
      </c>
      <c r="G11" s="22">
        <f t="shared" si="3"/>
        <v>0.84658198390381101</v>
      </c>
      <c r="H11" s="1">
        <v>6063</v>
      </c>
      <c r="I11" s="1">
        <v>8089.9999999999991</v>
      </c>
      <c r="J11" s="22">
        <f t="shared" si="4"/>
        <v>0.74944375772558725</v>
      </c>
      <c r="K11" s="1">
        <v>118452</v>
      </c>
      <c r="L11" s="1">
        <v>122690.00000000001</v>
      </c>
      <c r="M11" s="22">
        <f t="shared" si="5"/>
        <v>0.96545765751079948</v>
      </c>
      <c r="N11" s="5"/>
    </row>
    <row r="12" spans="1:14" ht="13.2" customHeight="1" x14ac:dyDescent="0.25">
      <c r="A12" s="13" t="s">
        <v>8</v>
      </c>
      <c r="B12" s="1">
        <f t="shared" si="1"/>
        <v>150446</v>
      </c>
      <c r="C12" s="1">
        <f t="shared" si="0"/>
        <v>160985</v>
      </c>
      <c r="D12" s="22">
        <f t="shared" si="2"/>
        <v>0.93453427337950745</v>
      </c>
      <c r="E12" s="1">
        <v>24562</v>
      </c>
      <c r="F12" s="1">
        <v>29575</v>
      </c>
      <c r="G12" s="22">
        <f t="shared" si="3"/>
        <v>0.8304987320371936</v>
      </c>
      <c r="H12" s="1">
        <v>11889</v>
      </c>
      <c r="I12" s="1">
        <v>12805.000000000002</v>
      </c>
      <c r="J12" s="22">
        <f t="shared" si="4"/>
        <v>0.92846544318625523</v>
      </c>
      <c r="K12" s="1">
        <v>113995</v>
      </c>
      <c r="L12" s="1">
        <v>118605</v>
      </c>
      <c r="M12" s="22">
        <f t="shared" si="5"/>
        <v>0.96113148686817584</v>
      </c>
      <c r="N12" s="5"/>
    </row>
    <row r="13" spans="1:14" ht="13.2" customHeight="1" x14ac:dyDescent="0.25">
      <c r="A13" s="13" t="s">
        <v>9</v>
      </c>
      <c r="B13" s="1">
        <f t="shared" si="1"/>
        <v>109881</v>
      </c>
      <c r="C13" s="1">
        <f t="shared" si="0"/>
        <v>118830</v>
      </c>
      <c r="D13" s="22">
        <f t="shared" si="2"/>
        <v>0.92469073466296392</v>
      </c>
      <c r="E13" s="1">
        <v>38622</v>
      </c>
      <c r="F13" s="1">
        <v>45599.999999999993</v>
      </c>
      <c r="G13" s="22">
        <f t="shared" si="3"/>
        <v>0.84697368421052643</v>
      </c>
      <c r="H13" s="1">
        <v>2758</v>
      </c>
      <c r="I13" s="1">
        <v>3010</v>
      </c>
      <c r="J13" s="22">
        <f t="shared" si="4"/>
        <v>0.91627906976744189</v>
      </c>
      <c r="K13" s="1">
        <v>68501</v>
      </c>
      <c r="L13" s="1">
        <v>70220</v>
      </c>
      <c r="M13" s="22">
        <f t="shared" si="5"/>
        <v>0.97551979493021934</v>
      </c>
      <c r="N13" s="5"/>
    </row>
    <row r="14" spans="1:14" ht="13.2" customHeight="1" x14ac:dyDescent="0.25">
      <c r="A14" s="13" t="s">
        <v>42</v>
      </c>
      <c r="B14" s="1">
        <f t="shared" si="1"/>
        <v>174772</v>
      </c>
      <c r="C14" s="1">
        <f t="shared" si="0"/>
        <v>189750.00000000003</v>
      </c>
      <c r="D14" s="22">
        <f t="shared" si="2"/>
        <v>0.92106455862977588</v>
      </c>
      <c r="E14" s="1">
        <v>32319</v>
      </c>
      <c r="F14" s="1">
        <v>41700</v>
      </c>
      <c r="G14" s="22">
        <f t="shared" si="3"/>
        <v>0.77503597122302159</v>
      </c>
      <c r="H14" s="1">
        <v>5522</v>
      </c>
      <c r="I14" s="1">
        <v>6404.9999999999991</v>
      </c>
      <c r="J14" s="22">
        <f t="shared" si="4"/>
        <v>0.86213895394223272</v>
      </c>
      <c r="K14" s="1">
        <v>136931</v>
      </c>
      <c r="L14" s="1">
        <v>141645.00000000003</v>
      </c>
      <c r="M14" s="22">
        <f t="shared" si="5"/>
        <v>0.96671961594126143</v>
      </c>
      <c r="N14" s="5"/>
    </row>
    <row r="15" spans="1:14" ht="13.2" customHeight="1" x14ac:dyDescent="0.25">
      <c r="A15" s="13" t="s">
        <v>10</v>
      </c>
      <c r="B15" s="1">
        <f t="shared" si="1"/>
        <v>154347</v>
      </c>
      <c r="C15" s="1">
        <f t="shared" si="0"/>
        <v>165030</v>
      </c>
      <c r="D15" s="22">
        <f t="shared" si="2"/>
        <v>0.93526631521541537</v>
      </c>
      <c r="E15" s="1">
        <v>15166</v>
      </c>
      <c r="F15" s="1">
        <v>18990.000000000004</v>
      </c>
      <c r="G15" s="22">
        <f t="shared" si="3"/>
        <v>0.79863085834649805</v>
      </c>
      <c r="H15" s="1">
        <v>2589</v>
      </c>
      <c r="I15" s="1">
        <v>3520</v>
      </c>
      <c r="J15" s="22">
        <f t="shared" si="4"/>
        <v>0.7355113636363636</v>
      </c>
      <c r="K15" s="1">
        <v>136592</v>
      </c>
      <c r="L15" s="1">
        <v>142520</v>
      </c>
      <c r="M15" s="22">
        <f t="shared" si="5"/>
        <v>0.95840583777715405</v>
      </c>
      <c r="N15" s="5"/>
    </row>
    <row r="16" spans="1:14" ht="13.2" customHeight="1" x14ac:dyDescent="0.25">
      <c r="A16" s="13" t="s">
        <v>11</v>
      </c>
      <c r="B16" s="1">
        <f t="shared" si="1"/>
        <v>189568</v>
      </c>
      <c r="C16" s="1">
        <f t="shared" si="0"/>
        <v>199989.99999999997</v>
      </c>
      <c r="D16" s="22">
        <f t="shared" si="2"/>
        <v>0.94788739436971858</v>
      </c>
      <c r="E16" s="1">
        <v>65643</v>
      </c>
      <c r="F16" s="1">
        <v>73919.999999999985</v>
      </c>
      <c r="G16" s="22">
        <f t="shared" si="3"/>
        <v>0.88802759740259762</v>
      </c>
      <c r="H16" s="1">
        <v>3782</v>
      </c>
      <c r="I16" s="1">
        <v>4285.0000000000009</v>
      </c>
      <c r="J16" s="22">
        <f t="shared" si="4"/>
        <v>0.88261376896149335</v>
      </c>
      <c r="K16" s="1">
        <v>120143</v>
      </c>
      <c r="L16" s="1">
        <v>121784.99999999999</v>
      </c>
      <c r="M16" s="22">
        <f t="shared" si="5"/>
        <v>0.98651722297491495</v>
      </c>
      <c r="N16" s="5"/>
    </row>
    <row r="17" spans="1:17" ht="13.2" customHeight="1" x14ac:dyDescent="0.25">
      <c r="A17" s="13" t="s">
        <v>12</v>
      </c>
      <c r="B17" s="1">
        <f t="shared" si="1"/>
        <v>60257</v>
      </c>
      <c r="C17" s="1">
        <f t="shared" si="0"/>
        <v>62317.5</v>
      </c>
      <c r="D17" s="22">
        <f t="shared" si="2"/>
        <v>0.96693545151843385</v>
      </c>
      <c r="E17" s="1">
        <v>4823</v>
      </c>
      <c r="F17" s="1">
        <v>5985</v>
      </c>
      <c r="G17" s="22">
        <f t="shared" si="3"/>
        <v>0.80584795321637426</v>
      </c>
      <c r="H17" s="1">
        <v>1219</v>
      </c>
      <c r="I17" s="1">
        <v>1087.5000000000002</v>
      </c>
      <c r="J17" s="22">
        <f t="shared" si="4"/>
        <v>1.1209195402298848</v>
      </c>
      <c r="K17" s="1">
        <v>54215</v>
      </c>
      <c r="L17" s="1">
        <v>55245</v>
      </c>
      <c r="M17" s="22">
        <f t="shared" si="5"/>
        <v>0.98135577880351166</v>
      </c>
      <c r="N17" s="5"/>
    </row>
    <row r="18" spans="1:17" ht="13.2" customHeight="1" x14ac:dyDescent="0.25">
      <c r="A18" s="13" t="s">
        <v>13</v>
      </c>
      <c r="B18" s="1">
        <f t="shared" si="1"/>
        <v>325916</v>
      </c>
      <c r="C18" s="1">
        <f t="shared" si="0"/>
        <v>352710</v>
      </c>
      <c r="D18" s="22">
        <f t="shared" si="2"/>
        <v>0.92403390887698111</v>
      </c>
      <c r="E18" s="1">
        <v>31315</v>
      </c>
      <c r="F18" s="1">
        <v>39699.999999999993</v>
      </c>
      <c r="G18" s="22">
        <f t="shared" si="3"/>
        <v>0.78879093198992456</v>
      </c>
      <c r="H18" s="1">
        <v>7706</v>
      </c>
      <c r="I18" s="1">
        <v>8609.9999999999964</v>
      </c>
      <c r="J18" s="22">
        <f t="shared" si="4"/>
        <v>0.89500580720092948</v>
      </c>
      <c r="K18" s="1">
        <v>286895</v>
      </c>
      <c r="L18" s="1">
        <v>304400</v>
      </c>
      <c r="M18" s="22">
        <f t="shared" si="5"/>
        <v>0.94249342969776606</v>
      </c>
      <c r="N18" s="5"/>
    </row>
    <row r="19" spans="1:17" ht="13.2" customHeight="1" x14ac:dyDescent="0.25">
      <c r="A19" s="13" t="s">
        <v>48</v>
      </c>
      <c r="B19" s="1">
        <f t="shared" si="1"/>
        <v>49322</v>
      </c>
      <c r="C19" s="1">
        <f t="shared" si="0"/>
        <v>51712.500000000007</v>
      </c>
      <c r="D19" s="22">
        <f t="shared" si="2"/>
        <v>0.95377326565143805</v>
      </c>
      <c r="E19" s="1">
        <v>24712</v>
      </c>
      <c r="F19" s="1">
        <v>28510.000000000004</v>
      </c>
      <c r="G19" s="22">
        <f t="shared" si="3"/>
        <v>0.86678358470712025</v>
      </c>
      <c r="H19" s="1">
        <v>1085</v>
      </c>
      <c r="I19" s="1">
        <v>1222.5</v>
      </c>
      <c r="J19" s="22">
        <f t="shared" si="4"/>
        <v>0.88752556237218816</v>
      </c>
      <c r="K19" s="1">
        <v>23525</v>
      </c>
      <c r="L19" s="1">
        <v>21980.000000000004</v>
      </c>
      <c r="M19" s="22">
        <f t="shared" si="5"/>
        <v>1.0702911737943583</v>
      </c>
      <c r="N19" s="5"/>
    </row>
    <row r="20" spans="1:17" ht="13.2" customHeight="1" x14ac:dyDescent="0.25">
      <c r="A20" s="13" t="s">
        <v>14</v>
      </c>
      <c r="B20" s="1">
        <f t="shared" si="1"/>
        <v>118645</v>
      </c>
      <c r="C20" s="1">
        <f t="shared" si="0"/>
        <v>127177.50000000003</v>
      </c>
      <c r="D20" s="22">
        <f t="shared" si="2"/>
        <v>0.9329087299247113</v>
      </c>
      <c r="E20" s="1">
        <v>21173</v>
      </c>
      <c r="F20" s="1">
        <v>27030.000000000007</v>
      </c>
      <c r="G20" s="22">
        <f t="shared" si="3"/>
        <v>0.78331483536810931</v>
      </c>
      <c r="H20" s="1">
        <v>1597</v>
      </c>
      <c r="I20" s="1">
        <v>1882.5000000000005</v>
      </c>
      <c r="J20" s="22">
        <f t="shared" si="4"/>
        <v>0.84833997343957479</v>
      </c>
      <c r="K20" s="1">
        <v>95875</v>
      </c>
      <c r="L20" s="1">
        <v>98265.000000000015</v>
      </c>
      <c r="M20" s="22">
        <f t="shared" si="5"/>
        <v>0.97567801353482919</v>
      </c>
      <c r="N20" s="5"/>
    </row>
    <row r="21" spans="1:17" ht="13.2" customHeight="1" x14ac:dyDescent="0.25">
      <c r="A21" s="13" t="s">
        <v>15</v>
      </c>
      <c r="B21" s="1">
        <f t="shared" si="1"/>
        <v>418529</v>
      </c>
      <c r="C21" s="1">
        <f t="shared" si="0"/>
        <v>448494.99999999994</v>
      </c>
      <c r="D21" s="22">
        <f t="shared" si="2"/>
        <v>0.93318543127571107</v>
      </c>
      <c r="E21" s="1">
        <v>90706</v>
      </c>
      <c r="F21" s="1">
        <v>111500</v>
      </c>
      <c r="G21" s="22">
        <f t="shared" si="3"/>
        <v>0.81350672645739908</v>
      </c>
      <c r="H21" s="1">
        <v>13153</v>
      </c>
      <c r="I21" s="1">
        <v>14020.000000000002</v>
      </c>
      <c r="J21" s="22">
        <f t="shared" si="4"/>
        <v>0.93815977175463616</v>
      </c>
      <c r="K21" s="1">
        <v>314670</v>
      </c>
      <c r="L21" s="1">
        <v>322974.99999999994</v>
      </c>
      <c r="M21" s="22">
        <f t="shared" si="5"/>
        <v>0.97428593544391995</v>
      </c>
      <c r="N21" s="5"/>
    </row>
    <row r="22" spans="1:17" ht="13.2" customHeight="1" x14ac:dyDescent="0.25">
      <c r="A22" s="13" t="s">
        <v>16</v>
      </c>
      <c r="B22" s="1">
        <f t="shared" si="1"/>
        <v>48371</v>
      </c>
      <c r="C22" s="1">
        <f t="shared" si="0"/>
        <v>50285</v>
      </c>
      <c r="D22" s="22">
        <f t="shared" si="2"/>
        <v>0.96193695933180867</v>
      </c>
      <c r="E22" s="1">
        <v>8551</v>
      </c>
      <c r="F22" s="1">
        <v>9375</v>
      </c>
      <c r="G22" s="22">
        <f t="shared" si="3"/>
        <v>0.91210666666666662</v>
      </c>
      <c r="H22" s="1">
        <v>1057</v>
      </c>
      <c r="I22" s="1">
        <v>1089.9999999999998</v>
      </c>
      <c r="J22" s="22">
        <f t="shared" si="4"/>
        <v>0.96972477064220208</v>
      </c>
      <c r="K22" s="1">
        <v>38763</v>
      </c>
      <c r="L22" s="1">
        <v>39820</v>
      </c>
      <c r="M22" s="22">
        <f t="shared" si="5"/>
        <v>0.97345554997488704</v>
      </c>
      <c r="N22" s="5"/>
    </row>
    <row r="23" spans="1:17" ht="13.2" customHeight="1" x14ac:dyDescent="0.25">
      <c r="A23" s="13" t="s">
        <v>49</v>
      </c>
      <c r="B23" s="1">
        <f t="shared" si="1"/>
        <v>605041</v>
      </c>
      <c r="C23" s="1">
        <f t="shared" si="0"/>
        <v>641405</v>
      </c>
      <c r="D23" s="22">
        <f t="shared" si="2"/>
        <v>0.94330571167982791</v>
      </c>
      <c r="E23" s="1">
        <v>52722</v>
      </c>
      <c r="F23" s="1">
        <v>66540</v>
      </c>
      <c r="G23" s="22">
        <f t="shared" si="3"/>
        <v>0.79233543733092882</v>
      </c>
      <c r="H23" s="1">
        <v>45007</v>
      </c>
      <c r="I23" s="1">
        <v>48025.000000000007</v>
      </c>
      <c r="J23" s="22">
        <f t="shared" si="4"/>
        <v>0.93715773034877659</v>
      </c>
      <c r="K23" s="1">
        <v>507312</v>
      </c>
      <c r="L23" s="1">
        <v>526840</v>
      </c>
      <c r="M23" s="22">
        <f t="shared" si="5"/>
        <v>0.96293371801685523</v>
      </c>
      <c r="N23" s="5"/>
    </row>
    <row r="24" spans="1:17" ht="13.2" customHeight="1" x14ac:dyDescent="0.25">
      <c r="A24" s="13" t="s">
        <v>17</v>
      </c>
      <c r="B24" s="1">
        <f t="shared" si="1"/>
        <v>31611</v>
      </c>
      <c r="C24" s="1">
        <f t="shared" si="0"/>
        <v>32724.999999999993</v>
      </c>
      <c r="D24" s="22">
        <f t="shared" si="2"/>
        <v>0.9659587471352179</v>
      </c>
      <c r="E24" s="1">
        <v>3635</v>
      </c>
      <c r="F24" s="1">
        <v>4180.0000000000009</v>
      </c>
      <c r="G24" s="22">
        <f t="shared" si="3"/>
        <v>0.86961722488038262</v>
      </c>
      <c r="H24" s="1">
        <v>360</v>
      </c>
      <c r="I24" s="1">
        <v>387.5</v>
      </c>
      <c r="J24" s="22">
        <f t="shared" si="4"/>
        <v>0.92903225806451617</v>
      </c>
      <c r="K24" s="1">
        <v>27616</v>
      </c>
      <c r="L24" s="1">
        <v>28157.499999999993</v>
      </c>
      <c r="M24" s="22">
        <f t="shared" si="5"/>
        <v>0.98076888928349493</v>
      </c>
      <c r="N24" s="5"/>
    </row>
    <row r="25" spans="1:17" ht="13.2" customHeight="1" x14ac:dyDescent="0.25">
      <c r="A25" s="13" t="s">
        <v>18</v>
      </c>
      <c r="B25" s="1">
        <f t="shared" si="1"/>
        <v>65539</v>
      </c>
      <c r="C25" s="1">
        <f t="shared" si="0"/>
        <v>69245</v>
      </c>
      <c r="D25" s="22">
        <f t="shared" si="2"/>
        <v>0.94647989024478296</v>
      </c>
      <c r="E25" s="1">
        <v>17266</v>
      </c>
      <c r="F25" s="1">
        <v>19945</v>
      </c>
      <c r="G25" s="22">
        <f t="shared" si="3"/>
        <v>0.86568062170970173</v>
      </c>
      <c r="H25" s="1">
        <v>1655</v>
      </c>
      <c r="I25" s="1">
        <v>2060</v>
      </c>
      <c r="J25" s="22">
        <f t="shared" si="4"/>
        <v>0.80339805825242716</v>
      </c>
      <c r="K25" s="1">
        <v>46618</v>
      </c>
      <c r="L25" s="1">
        <v>47239.999999999993</v>
      </c>
      <c r="M25" s="22">
        <f t="shared" si="5"/>
        <v>0.98683319220999166</v>
      </c>
      <c r="N25" s="5"/>
    </row>
    <row r="26" spans="1:17" ht="13.2" customHeight="1" x14ac:dyDescent="0.25">
      <c r="A26" s="19" t="s">
        <v>19</v>
      </c>
      <c r="B26" s="20">
        <f t="shared" ref="B26:C26" si="6">E26+H26+K26</f>
        <v>4815351</v>
      </c>
      <c r="C26" s="20">
        <f t="shared" si="6"/>
        <v>5145862.5</v>
      </c>
      <c r="D26" s="21">
        <f t="shared" si="2"/>
        <v>0.93577140858310925</v>
      </c>
      <c r="E26" s="20">
        <v>733702</v>
      </c>
      <c r="F26" s="20">
        <v>888000</v>
      </c>
      <c r="G26" s="21">
        <f t="shared" si="3"/>
        <v>0.82624099099099102</v>
      </c>
      <c r="H26" s="20">
        <v>344823</v>
      </c>
      <c r="I26" s="20">
        <v>356105.00000000006</v>
      </c>
      <c r="J26" s="21">
        <f t="shared" si="4"/>
        <v>0.96831833307591841</v>
      </c>
      <c r="K26" s="20">
        <v>3736826</v>
      </c>
      <c r="L26" s="20">
        <v>3901757.5</v>
      </c>
      <c r="M26" s="21">
        <f t="shared" si="5"/>
        <v>0.95772892087732264</v>
      </c>
      <c r="N26" s="5"/>
    </row>
    <row r="28" spans="1:17" ht="12" x14ac:dyDescent="0.25">
      <c r="A28" s="3" t="s">
        <v>37</v>
      </c>
      <c r="B28" s="5"/>
      <c r="C28" s="6"/>
      <c r="D28" s="7"/>
      <c r="E28" s="5"/>
      <c r="F28" s="8"/>
      <c r="G28" s="9"/>
      <c r="H28" s="5"/>
      <c r="I28" s="8"/>
      <c r="J28" s="10"/>
      <c r="K28" s="5"/>
      <c r="L28" s="8"/>
      <c r="M28" s="10"/>
      <c r="N28" s="5"/>
      <c r="O28" s="5"/>
      <c r="P28" s="8"/>
      <c r="Q28" s="10"/>
    </row>
    <row r="29" spans="1:17" x14ac:dyDescent="0.25">
      <c r="A29" s="3" t="s">
        <v>45</v>
      </c>
    </row>
    <row r="32" spans="1:17" x14ac:dyDescent="0.25">
      <c r="A32" s="26"/>
    </row>
  </sheetData>
  <pageMargins left="0.31496062992125984" right="0.31496062992125984" top="0.55118110236220474" bottom="0.35433070866141736" header="0.31496062992125984" footer="0.31496062992125984"/>
  <pageSetup paperSize="9" scale="81" orientation="landscape" r:id="rId1"/>
  <rowBreaks count="2" manualBreakCount="2">
    <brk id="27" max="16383" man="1"/>
    <brk id="53" max="16383" man="1"/>
  </rowBreaks>
  <ignoredErrors>
    <ignoredError sqref="D26 D24:D25 G24:G25 J24:J25 M24:M25 G26 M26 J26" 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M29"/>
  <sheetViews>
    <sheetView zoomScaleNormal="100" workbookViewId="0">
      <pane xSplit="4" ySplit="5" topLeftCell="E6" activePane="bottomRight" state="frozen"/>
      <selection activeCell="A28" sqref="A28:A32"/>
      <selection pane="topRight" activeCell="A28" sqref="A28:A32"/>
      <selection pane="bottomLeft" activeCell="A28" sqref="A28:A32"/>
      <selection pane="bottomRight" activeCell="A4" sqref="A4"/>
    </sheetView>
  </sheetViews>
  <sheetFormatPr defaultColWidth="9.109375" defaultRowHeight="11.4" x14ac:dyDescent="0.25"/>
  <cols>
    <col min="1" max="1" width="27.6640625" style="3" customWidth="1"/>
    <col min="2" max="10" width="9.44140625" style="3" customWidth="1"/>
    <col min="11" max="16384" width="9.109375" style="3"/>
  </cols>
  <sheetData>
    <row r="1" spans="1:10" ht="13.8" x14ac:dyDescent="0.25">
      <c r="A1" s="24" t="str">
        <f>SUBSTITUTE(Ethnicity!A1,"Ethnicity","Gender")</f>
        <v>Access to Primary Care by Gender (April 2022)</v>
      </c>
      <c r="B1" s="2"/>
      <c r="C1" s="2"/>
      <c r="D1" s="2"/>
      <c r="E1" s="2"/>
      <c r="F1" s="2"/>
      <c r="G1" s="2"/>
      <c r="H1" s="2"/>
      <c r="I1" s="2"/>
      <c r="J1" s="2"/>
    </row>
    <row r="2" spans="1:10" ht="12" x14ac:dyDescent="0.25">
      <c r="A2" s="12" t="s">
        <v>39</v>
      </c>
      <c r="B2" s="4"/>
      <c r="C2" s="4"/>
      <c r="D2" s="4"/>
      <c r="E2" s="4"/>
      <c r="F2" s="4"/>
      <c r="G2" s="4"/>
      <c r="H2" s="4"/>
      <c r="I2" s="4"/>
      <c r="J2" s="4"/>
    </row>
    <row r="3" spans="1:10" ht="12" x14ac:dyDescent="0.25">
      <c r="B3" s="2"/>
      <c r="C3" s="2"/>
      <c r="D3" s="2"/>
      <c r="E3" s="2"/>
      <c r="F3" s="2"/>
      <c r="G3" s="2"/>
      <c r="H3" s="2"/>
      <c r="I3" s="2"/>
      <c r="J3" s="2"/>
    </row>
    <row r="4" spans="1:10" ht="13.2" customHeight="1" x14ac:dyDescent="0.25">
      <c r="B4" s="14" t="s">
        <v>0</v>
      </c>
      <c r="C4" s="15"/>
      <c r="D4" s="15"/>
      <c r="E4" s="14" t="s">
        <v>21</v>
      </c>
      <c r="F4" s="15"/>
      <c r="G4" s="15"/>
      <c r="H4" s="14" t="s">
        <v>22</v>
      </c>
      <c r="I4" s="15"/>
      <c r="J4" s="15"/>
    </row>
    <row r="5" spans="1:10" ht="26.4" customHeight="1" x14ac:dyDescent="0.25">
      <c r="A5" s="16" t="s">
        <v>31</v>
      </c>
      <c r="B5" s="17" t="s">
        <v>23</v>
      </c>
      <c r="C5" s="17" t="s">
        <v>20</v>
      </c>
      <c r="D5" s="18" t="s">
        <v>3</v>
      </c>
      <c r="E5" s="17" t="s">
        <v>23</v>
      </c>
      <c r="F5" s="17" t="s">
        <v>20</v>
      </c>
      <c r="G5" s="18" t="s">
        <v>3</v>
      </c>
      <c r="H5" s="17" t="s">
        <v>23</v>
      </c>
      <c r="I5" s="17" t="s">
        <v>20</v>
      </c>
      <c r="J5" s="18" t="s">
        <v>3</v>
      </c>
    </row>
    <row r="6" spans="1:10" ht="13.2" customHeight="1" x14ac:dyDescent="0.25">
      <c r="A6" s="13" t="s">
        <v>4</v>
      </c>
      <c r="B6" s="1">
        <f>E6+H6</f>
        <v>460781</v>
      </c>
      <c r="C6" s="1">
        <f t="shared" ref="C6:C25" si="0">F6+I6</f>
        <v>497585.00000000006</v>
      </c>
      <c r="D6" s="22">
        <f>IF(B6=0,"",B6/C6)</f>
        <v>0.92603474783202855</v>
      </c>
      <c r="E6" s="25">
        <v>237386</v>
      </c>
      <c r="F6" s="25">
        <v>250340.00000000003</v>
      </c>
      <c r="G6" s="22">
        <f>IF(E6=0,"",E6/F6)</f>
        <v>0.94825437405129009</v>
      </c>
      <c r="H6" s="25">
        <v>223395</v>
      </c>
      <c r="I6" s="25">
        <v>247245.00000000003</v>
      </c>
      <c r="J6" s="22">
        <f>IF(H6=0,"",H6/I6)</f>
        <v>0.90353697749196127</v>
      </c>
    </row>
    <row r="7" spans="1:10" ht="13.2" customHeight="1" x14ac:dyDescent="0.25">
      <c r="A7" s="13" t="s">
        <v>5</v>
      </c>
      <c r="B7" s="1">
        <f t="shared" ref="B7:B25" si="1">E7+H7</f>
        <v>253519</v>
      </c>
      <c r="C7" s="1">
        <f t="shared" si="0"/>
        <v>271875</v>
      </c>
      <c r="D7" s="22">
        <f t="shared" ref="D7:D26" si="2">IF(B7=0,"",B7/C7)</f>
        <v>0.93248367816091959</v>
      </c>
      <c r="E7" s="25">
        <v>132061</v>
      </c>
      <c r="F7" s="25">
        <v>138205.00000000003</v>
      </c>
      <c r="G7" s="22">
        <f t="shared" ref="G7:G26" si="3">IF(E7=0,"",E7/F7)</f>
        <v>0.95554430013385894</v>
      </c>
      <c r="H7" s="25">
        <v>121458</v>
      </c>
      <c r="I7" s="25">
        <v>133669.99999999997</v>
      </c>
      <c r="J7" s="22">
        <f t="shared" ref="J7:J26" si="4">IF(H7=0,"",H7/I7)</f>
        <v>0.90864068227725014</v>
      </c>
    </row>
    <row r="8" spans="1:10" ht="13.2" customHeight="1" x14ac:dyDescent="0.25">
      <c r="A8" s="13" t="s">
        <v>6</v>
      </c>
      <c r="B8" s="1">
        <f t="shared" si="1"/>
        <v>562078</v>
      </c>
      <c r="C8" s="1">
        <f t="shared" si="0"/>
        <v>590325</v>
      </c>
      <c r="D8" s="22">
        <f t="shared" si="2"/>
        <v>0.95215008681658408</v>
      </c>
      <c r="E8" s="25">
        <v>288548</v>
      </c>
      <c r="F8" s="25">
        <v>293445.00000000006</v>
      </c>
      <c r="G8" s="22">
        <f t="shared" si="3"/>
        <v>0.98331203462318306</v>
      </c>
      <c r="H8" s="25">
        <v>273530</v>
      </c>
      <c r="I8" s="25">
        <v>296879.99999999988</v>
      </c>
      <c r="J8" s="22">
        <f t="shared" si="4"/>
        <v>0.92134869307464329</v>
      </c>
    </row>
    <row r="9" spans="1:10" ht="13.2" customHeight="1" x14ac:dyDescent="0.25">
      <c r="A9" s="13" t="s">
        <v>41</v>
      </c>
      <c r="B9" s="1">
        <f t="shared" si="1"/>
        <v>302278</v>
      </c>
      <c r="C9" s="1">
        <f t="shared" si="0"/>
        <v>327820.00000000006</v>
      </c>
      <c r="D9" s="22">
        <f t="shared" si="2"/>
        <v>0.92208529070831535</v>
      </c>
      <c r="E9" s="25">
        <v>157939</v>
      </c>
      <c r="F9" s="25">
        <v>168020.00000000003</v>
      </c>
      <c r="G9" s="22">
        <f t="shared" si="3"/>
        <v>0.94000119033448382</v>
      </c>
      <c r="H9" s="25">
        <v>144339</v>
      </c>
      <c r="I9" s="25">
        <v>159800.00000000003</v>
      </c>
      <c r="J9" s="22">
        <f t="shared" si="4"/>
        <v>0.90324780976220254</v>
      </c>
    </row>
    <row r="10" spans="1:10" ht="13.2" customHeight="1" x14ac:dyDescent="0.25">
      <c r="A10" s="13" t="s">
        <v>7</v>
      </c>
      <c r="B10" s="1">
        <f t="shared" si="1"/>
        <v>566281</v>
      </c>
      <c r="C10" s="1">
        <f t="shared" si="0"/>
        <v>605255</v>
      </c>
      <c r="D10" s="22">
        <f t="shared" si="2"/>
        <v>0.93560730601151576</v>
      </c>
      <c r="E10" s="25">
        <v>289271</v>
      </c>
      <c r="F10" s="25">
        <v>302689.99999999994</v>
      </c>
      <c r="G10" s="22">
        <f t="shared" si="3"/>
        <v>0.95566751461891719</v>
      </c>
      <c r="H10" s="25">
        <v>277010</v>
      </c>
      <c r="I10" s="25">
        <v>302565</v>
      </c>
      <c r="J10" s="22">
        <f t="shared" si="4"/>
        <v>0.91553880984251312</v>
      </c>
    </row>
    <row r="11" spans="1:10" ht="13.2" customHeight="1" x14ac:dyDescent="0.25">
      <c r="A11" s="13" t="s">
        <v>47</v>
      </c>
      <c r="B11" s="1">
        <f t="shared" si="1"/>
        <v>168169</v>
      </c>
      <c r="C11" s="1">
        <f t="shared" si="0"/>
        <v>182345.00000000006</v>
      </c>
      <c r="D11" s="22">
        <f t="shared" si="2"/>
        <v>0.92225725959033666</v>
      </c>
      <c r="E11" s="25">
        <v>88021</v>
      </c>
      <c r="F11" s="25">
        <v>92840.000000000029</v>
      </c>
      <c r="G11" s="22">
        <f t="shared" si="3"/>
        <v>0.94809349418354127</v>
      </c>
      <c r="H11" s="25">
        <v>80148</v>
      </c>
      <c r="I11" s="25">
        <v>89505.000000000015</v>
      </c>
      <c r="J11" s="22">
        <f t="shared" si="4"/>
        <v>0.89545835428188358</v>
      </c>
    </row>
    <row r="12" spans="1:10" ht="13.2" customHeight="1" x14ac:dyDescent="0.25">
      <c r="A12" s="13" t="s">
        <v>8</v>
      </c>
      <c r="B12" s="1">
        <f t="shared" si="1"/>
        <v>150446</v>
      </c>
      <c r="C12" s="1">
        <f t="shared" si="0"/>
        <v>160985.00000000006</v>
      </c>
      <c r="D12" s="22">
        <f t="shared" si="2"/>
        <v>0.93453427337950712</v>
      </c>
      <c r="E12" s="25">
        <v>77294</v>
      </c>
      <c r="F12" s="25">
        <v>80770.000000000029</v>
      </c>
      <c r="G12" s="22">
        <f t="shared" si="3"/>
        <v>0.95696421938838638</v>
      </c>
      <c r="H12" s="25">
        <v>73152</v>
      </c>
      <c r="I12" s="25">
        <v>80215.000000000029</v>
      </c>
      <c r="J12" s="22">
        <f t="shared" si="4"/>
        <v>0.91194913669513156</v>
      </c>
    </row>
    <row r="13" spans="1:10" ht="13.2" customHeight="1" x14ac:dyDescent="0.25">
      <c r="A13" s="13" t="s">
        <v>9</v>
      </c>
      <c r="B13" s="1">
        <f t="shared" si="1"/>
        <v>109881</v>
      </c>
      <c r="C13" s="1">
        <f t="shared" si="0"/>
        <v>118830</v>
      </c>
      <c r="D13" s="22">
        <f t="shared" si="2"/>
        <v>0.92469073466296392</v>
      </c>
      <c r="E13" s="25">
        <v>56714</v>
      </c>
      <c r="F13" s="25">
        <v>59934.999999999985</v>
      </c>
      <c r="G13" s="22">
        <f t="shared" si="3"/>
        <v>0.94625844665053827</v>
      </c>
      <c r="H13" s="25">
        <v>53167</v>
      </c>
      <c r="I13" s="25">
        <v>58895.000000000007</v>
      </c>
      <c r="J13" s="22">
        <f t="shared" si="4"/>
        <v>0.9027421682655572</v>
      </c>
    </row>
    <row r="14" spans="1:10" ht="13.2" customHeight="1" x14ac:dyDescent="0.25">
      <c r="A14" s="13" t="s">
        <v>42</v>
      </c>
      <c r="B14" s="1">
        <f t="shared" si="1"/>
        <v>174772</v>
      </c>
      <c r="C14" s="1">
        <f t="shared" si="0"/>
        <v>189750.00000000006</v>
      </c>
      <c r="D14" s="22">
        <f t="shared" si="2"/>
        <v>0.92106455862977576</v>
      </c>
      <c r="E14" s="25">
        <v>91462</v>
      </c>
      <c r="F14" s="25">
        <v>96215.000000000029</v>
      </c>
      <c r="G14" s="22">
        <f t="shared" si="3"/>
        <v>0.95060021826118557</v>
      </c>
      <c r="H14" s="25">
        <v>83310</v>
      </c>
      <c r="I14" s="25">
        <v>93535.000000000029</v>
      </c>
      <c r="J14" s="22">
        <f t="shared" si="4"/>
        <v>0.89068263216977572</v>
      </c>
    </row>
    <row r="15" spans="1:10" ht="13.2" customHeight="1" x14ac:dyDescent="0.25">
      <c r="A15" s="13" t="s">
        <v>10</v>
      </c>
      <c r="B15" s="1">
        <f t="shared" si="1"/>
        <v>154347</v>
      </c>
      <c r="C15" s="1">
        <f t="shared" si="0"/>
        <v>165030</v>
      </c>
      <c r="D15" s="22">
        <f t="shared" si="2"/>
        <v>0.93526631521541537</v>
      </c>
      <c r="E15" s="25">
        <v>79089</v>
      </c>
      <c r="F15" s="25">
        <v>82925</v>
      </c>
      <c r="G15" s="22">
        <f t="shared" si="3"/>
        <v>0.95374133252939408</v>
      </c>
      <c r="H15" s="25">
        <v>75258</v>
      </c>
      <c r="I15" s="25">
        <v>82105</v>
      </c>
      <c r="J15" s="22">
        <f t="shared" si="4"/>
        <v>0.91660678399610251</v>
      </c>
    </row>
    <row r="16" spans="1:10" ht="13.2" customHeight="1" x14ac:dyDescent="0.25">
      <c r="A16" s="13" t="s">
        <v>11</v>
      </c>
      <c r="B16" s="1">
        <f t="shared" si="1"/>
        <v>189568</v>
      </c>
      <c r="C16" s="1">
        <f t="shared" si="0"/>
        <v>199989.99999999997</v>
      </c>
      <c r="D16" s="22">
        <f t="shared" si="2"/>
        <v>0.94788739436971858</v>
      </c>
      <c r="E16" s="25">
        <v>97256</v>
      </c>
      <c r="F16" s="25">
        <v>100279.99999999999</v>
      </c>
      <c r="G16" s="22">
        <f t="shared" si="3"/>
        <v>0.96984443558037514</v>
      </c>
      <c r="H16" s="25">
        <v>92312</v>
      </c>
      <c r="I16" s="25">
        <v>99709.999999999985</v>
      </c>
      <c r="J16" s="22">
        <f t="shared" si="4"/>
        <v>0.92580483401865421</v>
      </c>
    </row>
    <row r="17" spans="1:13" ht="13.2" customHeight="1" x14ac:dyDescent="0.25">
      <c r="A17" s="13" t="s">
        <v>12</v>
      </c>
      <c r="B17" s="1">
        <f t="shared" si="1"/>
        <v>60257</v>
      </c>
      <c r="C17" s="1">
        <f t="shared" si="0"/>
        <v>62317.5</v>
      </c>
      <c r="D17" s="22">
        <f t="shared" si="2"/>
        <v>0.96693545151843385</v>
      </c>
      <c r="E17" s="25">
        <v>30437</v>
      </c>
      <c r="F17" s="25">
        <v>31092.499999999996</v>
      </c>
      <c r="G17" s="22">
        <f t="shared" si="3"/>
        <v>0.97891774543700261</v>
      </c>
      <c r="H17" s="25">
        <v>29820</v>
      </c>
      <c r="I17" s="25">
        <v>31225.000000000004</v>
      </c>
      <c r="J17" s="22">
        <f t="shared" si="4"/>
        <v>0.95500400320256196</v>
      </c>
    </row>
    <row r="18" spans="1:13" ht="13.2" customHeight="1" x14ac:dyDescent="0.25">
      <c r="A18" s="13" t="s">
        <v>13</v>
      </c>
      <c r="B18" s="1">
        <f t="shared" si="1"/>
        <v>325916</v>
      </c>
      <c r="C18" s="1">
        <f t="shared" si="0"/>
        <v>352709.99999999988</v>
      </c>
      <c r="D18" s="22">
        <f t="shared" si="2"/>
        <v>0.92403390887698145</v>
      </c>
      <c r="E18" s="25">
        <v>167124</v>
      </c>
      <c r="F18" s="25">
        <v>176919.99999999991</v>
      </c>
      <c r="G18" s="22">
        <f t="shared" si="3"/>
        <v>0.94463034139724211</v>
      </c>
      <c r="H18" s="25">
        <v>158792</v>
      </c>
      <c r="I18" s="25">
        <v>175790</v>
      </c>
      <c r="J18" s="22">
        <f t="shared" si="4"/>
        <v>0.90330507992491038</v>
      </c>
    </row>
    <row r="19" spans="1:13" ht="13.2" customHeight="1" x14ac:dyDescent="0.25">
      <c r="A19" s="13" t="s">
        <v>48</v>
      </c>
      <c r="B19" s="1">
        <f t="shared" si="1"/>
        <v>49322</v>
      </c>
      <c r="C19" s="1">
        <f t="shared" si="0"/>
        <v>51712.500000000007</v>
      </c>
      <c r="D19" s="22">
        <f t="shared" si="2"/>
        <v>0.95377326565143805</v>
      </c>
      <c r="E19" s="25">
        <v>25356</v>
      </c>
      <c r="F19" s="25">
        <v>26072.500000000004</v>
      </c>
      <c r="G19" s="22">
        <f t="shared" si="3"/>
        <v>0.97251893757790764</v>
      </c>
      <c r="H19" s="25">
        <v>23966</v>
      </c>
      <c r="I19" s="25">
        <v>25640.000000000004</v>
      </c>
      <c r="J19" s="22">
        <f t="shared" si="4"/>
        <v>0.93471138845553814</v>
      </c>
    </row>
    <row r="20" spans="1:13" ht="13.2" customHeight="1" x14ac:dyDescent="0.25">
      <c r="A20" s="13" t="s">
        <v>14</v>
      </c>
      <c r="B20" s="1">
        <f t="shared" si="1"/>
        <v>118645</v>
      </c>
      <c r="C20" s="1">
        <f t="shared" si="0"/>
        <v>127177.49999999997</v>
      </c>
      <c r="D20" s="22">
        <f t="shared" si="2"/>
        <v>0.93290872992471174</v>
      </c>
      <c r="E20" s="25">
        <v>61209</v>
      </c>
      <c r="F20" s="25">
        <v>63804.999999999978</v>
      </c>
      <c r="G20" s="22">
        <f t="shared" si="3"/>
        <v>0.95931353342214598</v>
      </c>
      <c r="H20" s="25">
        <v>57436</v>
      </c>
      <c r="I20" s="25">
        <v>63372.5</v>
      </c>
      <c r="J20" s="22">
        <f t="shared" si="4"/>
        <v>0.90632372085683854</v>
      </c>
    </row>
    <row r="21" spans="1:13" ht="13.2" customHeight="1" x14ac:dyDescent="0.25">
      <c r="A21" s="13" t="s">
        <v>15</v>
      </c>
      <c r="B21" s="1">
        <f t="shared" si="1"/>
        <v>418529</v>
      </c>
      <c r="C21" s="1">
        <f t="shared" si="0"/>
        <v>448494.99999999994</v>
      </c>
      <c r="D21" s="22">
        <f t="shared" si="2"/>
        <v>0.93318543127571107</v>
      </c>
      <c r="E21" s="25">
        <v>215349</v>
      </c>
      <c r="F21" s="25">
        <v>226074.99999999997</v>
      </c>
      <c r="G21" s="22">
        <f t="shared" si="3"/>
        <v>0.95255556784253026</v>
      </c>
      <c r="H21" s="25">
        <v>203180</v>
      </c>
      <c r="I21" s="25">
        <v>222419.99999999997</v>
      </c>
      <c r="J21" s="22">
        <f t="shared" si="4"/>
        <v>0.9134969876809641</v>
      </c>
    </row>
    <row r="22" spans="1:13" ht="13.2" customHeight="1" x14ac:dyDescent="0.25">
      <c r="A22" s="13" t="s">
        <v>16</v>
      </c>
      <c r="B22" s="1">
        <f t="shared" si="1"/>
        <v>48371</v>
      </c>
      <c r="C22" s="1">
        <f t="shared" si="0"/>
        <v>50285</v>
      </c>
      <c r="D22" s="22">
        <f t="shared" si="2"/>
        <v>0.96193695933180867</v>
      </c>
      <c r="E22" s="25">
        <v>24982</v>
      </c>
      <c r="F22" s="25">
        <v>25512.500000000004</v>
      </c>
      <c r="G22" s="22">
        <f t="shared" si="3"/>
        <v>0.97920627143557071</v>
      </c>
      <c r="H22" s="25">
        <v>23389</v>
      </c>
      <c r="I22" s="25">
        <v>24772.499999999993</v>
      </c>
      <c r="J22" s="22">
        <f t="shared" si="4"/>
        <v>0.94415178120900223</v>
      </c>
    </row>
    <row r="23" spans="1:13" ht="13.2" customHeight="1" x14ac:dyDescent="0.25">
      <c r="A23" s="13" t="s">
        <v>49</v>
      </c>
      <c r="B23" s="1">
        <f t="shared" si="1"/>
        <v>605041</v>
      </c>
      <c r="C23" s="1">
        <f t="shared" si="0"/>
        <v>641404.99999999988</v>
      </c>
      <c r="D23" s="22">
        <f t="shared" si="2"/>
        <v>0.94330571167982802</v>
      </c>
      <c r="E23" s="25">
        <v>313068</v>
      </c>
      <c r="F23" s="25">
        <v>324395.00000000006</v>
      </c>
      <c r="G23" s="22">
        <f t="shared" si="3"/>
        <v>0.96508269239661504</v>
      </c>
      <c r="H23" s="25">
        <v>291973</v>
      </c>
      <c r="I23" s="25">
        <v>317009.99999999983</v>
      </c>
      <c r="J23" s="22">
        <f t="shared" si="4"/>
        <v>0.92102141888268563</v>
      </c>
    </row>
    <row r="24" spans="1:13" ht="13.2" customHeight="1" x14ac:dyDescent="0.25">
      <c r="A24" s="13" t="s">
        <v>17</v>
      </c>
      <c r="B24" s="1">
        <f t="shared" si="1"/>
        <v>31611</v>
      </c>
      <c r="C24" s="1">
        <f t="shared" si="0"/>
        <v>32725</v>
      </c>
      <c r="D24" s="22">
        <f t="shared" si="2"/>
        <v>0.96595874713521768</v>
      </c>
      <c r="E24" s="25">
        <v>15612</v>
      </c>
      <c r="F24" s="25">
        <v>16039.999999999998</v>
      </c>
      <c r="G24" s="22">
        <f t="shared" si="3"/>
        <v>0.97331670822942651</v>
      </c>
      <c r="H24" s="25">
        <v>15999</v>
      </c>
      <c r="I24" s="25">
        <v>16685</v>
      </c>
      <c r="J24" s="22">
        <f t="shared" si="4"/>
        <v>0.95888522625112371</v>
      </c>
    </row>
    <row r="25" spans="1:13" ht="13.2" customHeight="1" x14ac:dyDescent="0.25">
      <c r="A25" s="13" t="s">
        <v>18</v>
      </c>
      <c r="B25" s="1">
        <f t="shared" si="1"/>
        <v>65539</v>
      </c>
      <c r="C25" s="1">
        <f t="shared" si="0"/>
        <v>69245</v>
      </c>
      <c r="D25" s="22">
        <f t="shared" si="2"/>
        <v>0.94647989024478296</v>
      </c>
      <c r="E25" s="25">
        <v>33991</v>
      </c>
      <c r="F25" s="25">
        <v>35000.000000000007</v>
      </c>
      <c r="G25" s="22">
        <f t="shared" si="3"/>
        <v>0.97117142857142835</v>
      </c>
      <c r="H25" s="25">
        <v>31548</v>
      </c>
      <c r="I25" s="25">
        <v>34245</v>
      </c>
      <c r="J25" s="22">
        <f t="shared" si="4"/>
        <v>0.92124397722295226</v>
      </c>
    </row>
    <row r="26" spans="1:13" ht="13.2" customHeight="1" x14ac:dyDescent="0.25">
      <c r="A26" s="19" t="s">
        <v>19</v>
      </c>
      <c r="B26" s="20">
        <f t="shared" ref="B26" si="5">E26+H26</f>
        <v>4815351</v>
      </c>
      <c r="C26" s="20">
        <f t="shared" ref="C26" si="6">F26+I26</f>
        <v>5145862.5</v>
      </c>
      <c r="D26" s="21">
        <f t="shared" si="2"/>
        <v>0.93577140858310925</v>
      </c>
      <c r="E26" s="20">
        <v>2482169</v>
      </c>
      <c r="F26" s="20">
        <v>2590577.5</v>
      </c>
      <c r="G26" s="21">
        <f t="shared" si="3"/>
        <v>0.95815276709536779</v>
      </c>
      <c r="H26" s="20">
        <v>2333182</v>
      </c>
      <c r="I26" s="20">
        <v>2555285</v>
      </c>
      <c r="J26" s="21">
        <f t="shared" si="4"/>
        <v>0.91308092835045795</v>
      </c>
    </row>
    <row r="28" spans="1:13" ht="12" x14ac:dyDescent="0.25">
      <c r="A28" s="3" t="s">
        <v>37</v>
      </c>
      <c r="B28" s="5"/>
      <c r="C28" s="6"/>
      <c r="D28" s="7"/>
      <c r="E28" s="5"/>
      <c r="F28" s="8"/>
      <c r="G28" s="9"/>
      <c r="H28" s="5"/>
      <c r="I28" s="8"/>
      <c r="J28" s="10"/>
      <c r="K28" s="5"/>
      <c r="L28" s="8"/>
      <c r="M28" s="10"/>
    </row>
    <row r="29" spans="1:13" x14ac:dyDescent="0.25">
      <c r="A29" s="3" t="str">
        <f>Ethnicity!A29</f>
        <v xml:space="preserve">           Population is based on projections provided by Stats NZ in Dec 2021. </v>
      </c>
    </row>
  </sheetData>
  <pageMargins left="0.31496062992125984" right="0.31496062992125984" top="0.55118110236220474" bottom="0.35433070866141736" header="0.31496062992125984" footer="0.31496062992125984"/>
  <pageSetup paperSize="9" orientation="landscape" r:id="rId1"/>
  <rowBreaks count="2" manualBreakCount="2">
    <brk id="27" max="16383" man="1"/>
    <brk id="53" max="16383" man="1"/>
  </rowBreaks>
  <ignoredErrors>
    <ignoredError sqref="A1:XFD5 A27:XFD28 B6:D25 G6:G25 J6:XFD25 B31:XFD31 B29:XFD29 D26 A33:XFD35 B32:XFD32 G26 J26:XFD26 B30:XFD30 A37:XFD1048576 B36:XFD36" formula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V31"/>
  <sheetViews>
    <sheetView zoomScaleNormal="100" workbookViewId="0">
      <pane xSplit="4" ySplit="5" topLeftCell="E6" activePane="bottomRight" state="frozen"/>
      <selection activeCell="A28" sqref="A28:A32"/>
      <selection pane="topRight" activeCell="A28" sqref="A28:A32"/>
      <selection pane="bottomLeft" activeCell="A28" sqref="A28:A32"/>
      <selection pane="bottomRight" activeCell="A4" sqref="A4"/>
    </sheetView>
  </sheetViews>
  <sheetFormatPr defaultColWidth="9.109375" defaultRowHeight="11.4" x14ac:dyDescent="0.25"/>
  <cols>
    <col min="1" max="1" width="27.6640625" style="3" customWidth="1"/>
    <col min="2" max="22" width="9.44140625" style="3" customWidth="1"/>
    <col min="23" max="16384" width="9.109375" style="3"/>
  </cols>
  <sheetData>
    <row r="1" spans="1:22" ht="13.8" x14ac:dyDescent="0.25">
      <c r="A1" s="24" t="str">
        <f>SUBSTITUTE(Ethnicity!A1,"Ethnicity","Age Group")</f>
        <v>Access to Primary Care by Age Group (April 2022)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pans="1:22" ht="12" x14ac:dyDescent="0.25">
      <c r="A2" s="12" t="s">
        <v>38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</row>
    <row r="3" spans="1:22" ht="12" x14ac:dyDescent="0.25"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</row>
    <row r="4" spans="1:22" ht="13.2" customHeight="1" x14ac:dyDescent="0.25">
      <c r="B4" s="14" t="s">
        <v>0</v>
      </c>
      <c r="C4" s="15"/>
      <c r="D4" s="15"/>
      <c r="E4" s="14" t="s">
        <v>25</v>
      </c>
      <c r="F4" s="15"/>
      <c r="G4" s="15"/>
      <c r="H4" s="14" t="s">
        <v>26</v>
      </c>
      <c r="I4" s="15"/>
      <c r="J4" s="15"/>
      <c r="K4" s="14" t="s">
        <v>27</v>
      </c>
      <c r="L4" s="15"/>
      <c r="M4" s="15"/>
      <c r="N4" s="14" t="s">
        <v>28</v>
      </c>
      <c r="O4" s="15"/>
      <c r="P4" s="15"/>
      <c r="Q4" s="14" t="s">
        <v>29</v>
      </c>
      <c r="R4" s="15"/>
      <c r="S4" s="15"/>
      <c r="T4" s="14" t="s">
        <v>30</v>
      </c>
      <c r="U4" s="15"/>
      <c r="V4" s="15"/>
    </row>
    <row r="5" spans="1:22" ht="26.4" customHeight="1" x14ac:dyDescent="0.25">
      <c r="A5" s="16" t="s">
        <v>31</v>
      </c>
      <c r="B5" s="17" t="s">
        <v>23</v>
      </c>
      <c r="C5" s="17" t="s">
        <v>20</v>
      </c>
      <c r="D5" s="18" t="s">
        <v>3</v>
      </c>
      <c r="E5" s="17" t="s">
        <v>23</v>
      </c>
      <c r="F5" s="17" t="s">
        <v>20</v>
      </c>
      <c r="G5" s="18" t="s">
        <v>3</v>
      </c>
      <c r="H5" s="17" t="s">
        <v>23</v>
      </c>
      <c r="I5" s="17" t="s">
        <v>20</v>
      </c>
      <c r="J5" s="18" t="s">
        <v>3</v>
      </c>
      <c r="K5" s="17" t="s">
        <v>23</v>
      </c>
      <c r="L5" s="17" t="s">
        <v>20</v>
      </c>
      <c r="M5" s="18" t="s">
        <v>3</v>
      </c>
      <c r="N5" s="17" t="s">
        <v>23</v>
      </c>
      <c r="O5" s="17" t="s">
        <v>20</v>
      </c>
      <c r="P5" s="18" t="s">
        <v>3</v>
      </c>
      <c r="Q5" s="17" t="s">
        <v>23</v>
      </c>
      <c r="R5" s="17" t="s">
        <v>20</v>
      </c>
      <c r="S5" s="18" t="s">
        <v>3</v>
      </c>
      <c r="T5" s="17" t="s">
        <v>23</v>
      </c>
      <c r="U5" s="17" t="s">
        <v>20</v>
      </c>
      <c r="V5" s="18" t="s">
        <v>3</v>
      </c>
    </row>
    <row r="6" spans="1:22" ht="13.2" customHeight="1" x14ac:dyDescent="0.25">
      <c r="A6" s="13" t="s">
        <v>4</v>
      </c>
      <c r="B6" s="1">
        <f>E6+H6+K6+N6+Q6+T6</f>
        <v>460781</v>
      </c>
      <c r="C6" s="1">
        <f t="shared" ref="C6:C26" si="0">F6+I6+L6+O6+R6+U6</f>
        <v>497585</v>
      </c>
      <c r="D6" s="22">
        <f>IF(B6=0,"",B6/C6)</f>
        <v>0.92603474783202866</v>
      </c>
      <c r="E6" s="1">
        <v>24019</v>
      </c>
      <c r="F6" s="25">
        <v>22595</v>
      </c>
      <c r="G6" s="22">
        <f>IF(E6=0,"",E6/F6)</f>
        <v>1.0630227926532418</v>
      </c>
      <c r="H6" s="1">
        <v>53455</v>
      </c>
      <c r="I6" s="25">
        <v>51795.000000000007</v>
      </c>
      <c r="J6" s="22">
        <f>IF(H6=0,"",H6/I6)</f>
        <v>1.0320494256202335</v>
      </c>
      <c r="K6" s="1">
        <v>56254</v>
      </c>
      <c r="L6" s="25">
        <v>72885.000000000015</v>
      </c>
      <c r="M6" s="22">
        <f>IF(K6=0,"",K6/L6)</f>
        <v>0.77181861837140686</v>
      </c>
      <c r="N6" s="1">
        <v>149849</v>
      </c>
      <c r="O6" s="25">
        <v>176270</v>
      </c>
      <c r="P6" s="22">
        <f>IF(N6=0,"",N6/O6)</f>
        <v>0.85011062574459639</v>
      </c>
      <c r="Q6" s="1">
        <v>113012</v>
      </c>
      <c r="R6" s="25">
        <v>111909.99999999999</v>
      </c>
      <c r="S6" s="22">
        <f>IF(Q6=0,"",Q6/R6)</f>
        <v>1.0098471986417659</v>
      </c>
      <c r="T6" s="1">
        <v>64192</v>
      </c>
      <c r="U6" s="25">
        <v>62130</v>
      </c>
      <c r="V6" s="22">
        <f>IF(T6=0,"",T6/U6)</f>
        <v>1.0331884757765974</v>
      </c>
    </row>
    <row r="7" spans="1:22" ht="13.2" customHeight="1" x14ac:dyDescent="0.25">
      <c r="A7" s="13" t="s">
        <v>5</v>
      </c>
      <c r="B7" s="1">
        <f t="shared" ref="B7:B26" si="1">E7+H7+K7+N7+Q7+T7</f>
        <v>253519</v>
      </c>
      <c r="C7" s="1">
        <f t="shared" si="0"/>
        <v>271875</v>
      </c>
      <c r="D7" s="22">
        <f t="shared" ref="D7:D26" si="2">IF(B7=0,"",B7/C7)</f>
        <v>0.93248367816091959</v>
      </c>
      <c r="E7" s="1">
        <v>16188</v>
      </c>
      <c r="F7" s="25">
        <v>17150</v>
      </c>
      <c r="G7" s="22">
        <f t="shared" ref="G7:G26" si="3">IF(E7=0,"",E7/F7)</f>
        <v>0.94390670553935863</v>
      </c>
      <c r="H7" s="1">
        <v>34553</v>
      </c>
      <c r="I7" s="25">
        <v>36650</v>
      </c>
      <c r="J7" s="22">
        <f t="shared" ref="J7:J26" si="4">IF(H7=0,"",H7/I7)</f>
        <v>0.94278308321964532</v>
      </c>
      <c r="K7" s="1">
        <v>27256</v>
      </c>
      <c r="L7" s="25">
        <v>28205.000000000004</v>
      </c>
      <c r="M7" s="22">
        <f t="shared" ref="M7:M26" si="5">IF(K7=0,"",K7/L7)</f>
        <v>0.96635348342492455</v>
      </c>
      <c r="N7" s="1">
        <v>59165</v>
      </c>
      <c r="O7" s="25">
        <v>64260</v>
      </c>
      <c r="P7" s="22">
        <f t="shared" ref="P7:P26" si="6">IF(N7=0,"",N7/O7)</f>
        <v>0.92071272953625893</v>
      </c>
      <c r="Q7" s="1">
        <v>63276</v>
      </c>
      <c r="R7" s="25">
        <v>69450</v>
      </c>
      <c r="S7" s="22">
        <f t="shared" ref="S7:S26" si="7">IF(Q7=0,"",Q7/R7)</f>
        <v>0.91110151187904964</v>
      </c>
      <c r="T7" s="1">
        <v>53081</v>
      </c>
      <c r="U7" s="25">
        <v>56160</v>
      </c>
      <c r="V7" s="22">
        <f t="shared" ref="V7:V26" si="8">IF(T7=0,"",T7/U7)</f>
        <v>0.94517450142450143</v>
      </c>
    </row>
    <row r="8" spans="1:22" ht="13.2" customHeight="1" x14ac:dyDescent="0.25">
      <c r="A8" s="13" t="s">
        <v>6</v>
      </c>
      <c r="B8" s="1">
        <f t="shared" si="1"/>
        <v>562078</v>
      </c>
      <c r="C8" s="1">
        <f t="shared" si="0"/>
        <v>590325</v>
      </c>
      <c r="D8" s="22">
        <f t="shared" si="2"/>
        <v>0.95215008681658408</v>
      </c>
      <c r="E8" s="1">
        <v>32895</v>
      </c>
      <c r="F8" s="25">
        <v>33260.000000000007</v>
      </c>
      <c r="G8" s="22">
        <f t="shared" si="3"/>
        <v>0.9890258568851471</v>
      </c>
      <c r="H8" s="1">
        <v>69412</v>
      </c>
      <c r="I8" s="25">
        <v>70195</v>
      </c>
      <c r="J8" s="22">
        <f t="shared" si="4"/>
        <v>0.98884535935607953</v>
      </c>
      <c r="K8" s="1">
        <v>68730</v>
      </c>
      <c r="L8" s="25">
        <v>75804.999999999971</v>
      </c>
      <c r="M8" s="22">
        <f t="shared" si="5"/>
        <v>0.90666842556559624</v>
      </c>
      <c r="N8" s="1">
        <v>150083</v>
      </c>
      <c r="O8" s="25">
        <v>165010</v>
      </c>
      <c r="P8" s="22">
        <f t="shared" si="6"/>
        <v>0.90953881582934371</v>
      </c>
      <c r="Q8" s="1">
        <v>143842</v>
      </c>
      <c r="R8" s="25">
        <v>150324.99999999997</v>
      </c>
      <c r="S8" s="22">
        <f t="shared" si="7"/>
        <v>0.95687344087809767</v>
      </c>
      <c r="T8" s="1">
        <v>97116</v>
      </c>
      <c r="U8" s="25">
        <v>95730</v>
      </c>
      <c r="V8" s="22">
        <f t="shared" si="8"/>
        <v>1.0144782199937323</v>
      </c>
    </row>
    <row r="9" spans="1:22" ht="13.2" customHeight="1" x14ac:dyDescent="0.25">
      <c r="A9" s="13" t="s">
        <v>41</v>
      </c>
      <c r="B9" s="1">
        <f t="shared" si="1"/>
        <v>302278</v>
      </c>
      <c r="C9" s="1">
        <f t="shared" si="0"/>
        <v>327820</v>
      </c>
      <c r="D9" s="22">
        <f t="shared" si="2"/>
        <v>0.92208529070831557</v>
      </c>
      <c r="E9" s="1">
        <v>15238</v>
      </c>
      <c r="F9" s="25">
        <v>16480</v>
      </c>
      <c r="G9" s="22">
        <f t="shared" si="3"/>
        <v>0.92463592233009706</v>
      </c>
      <c r="H9" s="1">
        <v>36045</v>
      </c>
      <c r="I9" s="25">
        <v>37600</v>
      </c>
      <c r="J9" s="22">
        <f t="shared" si="4"/>
        <v>0.95864361702127665</v>
      </c>
      <c r="K9" s="1">
        <v>41405</v>
      </c>
      <c r="L9" s="25">
        <v>49209.999999999993</v>
      </c>
      <c r="M9" s="22">
        <f t="shared" si="5"/>
        <v>0.84139402560455201</v>
      </c>
      <c r="N9" s="1">
        <v>88611</v>
      </c>
      <c r="O9" s="25">
        <v>97375.000000000029</v>
      </c>
      <c r="P9" s="22">
        <f t="shared" si="6"/>
        <v>0.90999743260590471</v>
      </c>
      <c r="Q9" s="1">
        <v>76860</v>
      </c>
      <c r="R9" s="25">
        <v>81149.999999999985</v>
      </c>
      <c r="S9" s="22">
        <f t="shared" si="7"/>
        <v>0.94713493530499093</v>
      </c>
      <c r="T9" s="1">
        <v>44119</v>
      </c>
      <c r="U9" s="25">
        <v>46004.999999999993</v>
      </c>
      <c r="V9" s="22">
        <f t="shared" si="8"/>
        <v>0.95900445603738738</v>
      </c>
    </row>
    <row r="10" spans="1:22" ht="13.2" customHeight="1" x14ac:dyDescent="0.25">
      <c r="A10" s="13" t="s">
        <v>7</v>
      </c>
      <c r="B10" s="1">
        <f t="shared" si="1"/>
        <v>566281</v>
      </c>
      <c r="C10" s="1">
        <f t="shared" si="0"/>
        <v>605255</v>
      </c>
      <c r="D10" s="22">
        <f t="shared" si="2"/>
        <v>0.93560730601151576</v>
      </c>
      <c r="E10" s="1">
        <v>41008</v>
      </c>
      <c r="F10" s="25">
        <v>41895</v>
      </c>
      <c r="G10" s="22">
        <f t="shared" si="3"/>
        <v>0.97882802243704503</v>
      </c>
      <c r="H10" s="1">
        <v>85695</v>
      </c>
      <c r="I10" s="25">
        <v>90599.999999999985</v>
      </c>
      <c r="J10" s="22">
        <f t="shared" si="4"/>
        <v>0.94586092715231807</v>
      </c>
      <c r="K10" s="1">
        <v>73856</v>
      </c>
      <c r="L10" s="25">
        <v>81855.000000000015</v>
      </c>
      <c r="M10" s="22">
        <f t="shared" si="5"/>
        <v>0.90227841915582419</v>
      </c>
      <c r="N10" s="1">
        <v>163685</v>
      </c>
      <c r="O10" s="25">
        <v>177530</v>
      </c>
      <c r="P10" s="22">
        <f t="shared" si="6"/>
        <v>0.92201318087083872</v>
      </c>
      <c r="Q10" s="1">
        <v>131152</v>
      </c>
      <c r="R10" s="25">
        <v>140830</v>
      </c>
      <c r="S10" s="22">
        <f t="shared" si="7"/>
        <v>0.93127884683661155</v>
      </c>
      <c r="T10" s="1">
        <v>70885</v>
      </c>
      <c r="U10" s="25">
        <v>72544.999999999985</v>
      </c>
      <c r="V10" s="22">
        <f t="shared" si="8"/>
        <v>0.97711765111310245</v>
      </c>
    </row>
    <row r="11" spans="1:22" ht="13.2" customHeight="1" x14ac:dyDescent="0.25">
      <c r="A11" s="13" t="s">
        <v>47</v>
      </c>
      <c r="B11" s="1">
        <f t="shared" si="1"/>
        <v>168169</v>
      </c>
      <c r="C11" s="1">
        <f t="shared" si="0"/>
        <v>182345</v>
      </c>
      <c r="D11" s="22">
        <f t="shared" si="2"/>
        <v>0.922257259590337</v>
      </c>
      <c r="E11" s="1">
        <v>10359</v>
      </c>
      <c r="F11" s="25">
        <v>11180</v>
      </c>
      <c r="G11" s="22">
        <f t="shared" si="3"/>
        <v>0.92656529516994635</v>
      </c>
      <c r="H11" s="1">
        <v>23793</v>
      </c>
      <c r="I11" s="25">
        <v>25535.000000000004</v>
      </c>
      <c r="J11" s="22">
        <f t="shared" si="4"/>
        <v>0.93177990992755033</v>
      </c>
      <c r="K11" s="1">
        <v>19111</v>
      </c>
      <c r="L11" s="25">
        <v>20365.000000000004</v>
      </c>
      <c r="M11" s="22">
        <f t="shared" si="5"/>
        <v>0.93842376626565172</v>
      </c>
      <c r="N11" s="1">
        <v>37871</v>
      </c>
      <c r="O11" s="25">
        <v>42074.999999999993</v>
      </c>
      <c r="P11" s="22">
        <f t="shared" si="6"/>
        <v>0.90008318478906735</v>
      </c>
      <c r="Q11" s="1">
        <v>43551</v>
      </c>
      <c r="R11" s="25">
        <v>47749.999999999985</v>
      </c>
      <c r="S11" s="22">
        <f t="shared" si="7"/>
        <v>0.91206282722513121</v>
      </c>
      <c r="T11" s="1">
        <v>33484</v>
      </c>
      <c r="U11" s="25">
        <v>35440</v>
      </c>
      <c r="V11" s="22">
        <f t="shared" si="8"/>
        <v>0.94480812641083523</v>
      </c>
    </row>
    <row r="12" spans="1:22" ht="13.2" customHeight="1" x14ac:dyDescent="0.25">
      <c r="A12" s="13" t="s">
        <v>8</v>
      </c>
      <c r="B12" s="1">
        <f t="shared" si="1"/>
        <v>150446</v>
      </c>
      <c r="C12" s="1">
        <f t="shared" si="0"/>
        <v>160985</v>
      </c>
      <c r="D12" s="22">
        <f t="shared" si="2"/>
        <v>0.93453427337950745</v>
      </c>
      <c r="E12" s="1">
        <v>9664</v>
      </c>
      <c r="F12" s="25">
        <v>10429.999999999998</v>
      </c>
      <c r="G12" s="22">
        <f t="shared" si="3"/>
        <v>0.9265580057526368</v>
      </c>
      <c r="H12" s="1">
        <v>19943</v>
      </c>
      <c r="I12" s="25">
        <v>20930.000000000004</v>
      </c>
      <c r="J12" s="22">
        <f t="shared" si="4"/>
        <v>0.95284280936454835</v>
      </c>
      <c r="K12" s="1">
        <v>16989</v>
      </c>
      <c r="L12" s="25">
        <v>18455</v>
      </c>
      <c r="M12" s="22">
        <f t="shared" si="5"/>
        <v>0.92056353291790838</v>
      </c>
      <c r="N12" s="1">
        <v>42254</v>
      </c>
      <c r="O12" s="25">
        <v>45674.999999999985</v>
      </c>
      <c r="P12" s="22">
        <f t="shared" si="6"/>
        <v>0.92510125889436268</v>
      </c>
      <c r="Q12" s="1">
        <v>38324</v>
      </c>
      <c r="R12" s="25">
        <v>41195.000000000007</v>
      </c>
      <c r="S12" s="22">
        <f t="shared" si="7"/>
        <v>0.93030707610146846</v>
      </c>
      <c r="T12" s="1">
        <v>23272</v>
      </c>
      <c r="U12" s="25">
        <v>24300.000000000004</v>
      </c>
      <c r="V12" s="22">
        <f t="shared" si="8"/>
        <v>0.95769547325102866</v>
      </c>
    </row>
    <row r="13" spans="1:22" ht="13.2" customHeight="1" x14ac:dyDescent="0.25">
      <c r="A13" s="13" t="s">
        <v>9</v>
      </c>
      <c r="B13" s="1">
        <f t="shared" si="1"/>
        <v>109881</v>
      </c>
      <c r="C13" s="1">
        <f t="shared" si="0"/>
        <v>118830</v>
      </c>
      <c r="D13" s="22">
        <f t="shared" si="2"/>
        <v>0.92469073466296392</v>
      </c>
      <c r="E13" s="1">
        <v>7405</v>
      </c>
      <c r="F13" s="25">
        <v>7755</v>
      </c>
      <c r="G13" s="22">
        <f t="shared" si="3"/>
        <v>0.9548678272082527</v>
      </c>
      <c r="H13" s="1">
        <v>16011</v>
      </c>
      <c r="I13" s="25">
        <v>16945</v>
      </c>
      <c r="J13" s="22">
        <f t="shared" si="4"/>
        <v>0.94488049572145172</v>
      </c>
      <c r="K13" s="1">
        <v>12456</v>
      </c>
      <c r="L13" s="25">
        <v>13770.000000000002</v>
      </c>
      <c r="M13" s="22">
        <f t="shared" si="5"/>
        <v>0.90457516339869271</v>
      </c>
      <c r="N13" s="1">
        <v>26665</v>
      </c>
      <c r="O13" s="25">
        <v>29675</v>
      </c>
      <c r="P13" s="22">
        <f t="shared" si="6"/>
        <v>0.89856781802864361</v>
      </c>
      <c r="Q13" s="1">
        <v>28003</v>
      </c>
      <c r="R13" s="25">
        <v>30370.000000000004</v>
      </c>
      <c r="S13" s="22">
        <f t="shared" si="7"/>
        <v>0.92206124464932493</v>
      </c>
      <c r="T13" s="1">
        <v>19341</v>
      </c>
      <c r="U13" s="25">
        <v>20314.999999999996</v>
      </c>
      <c r="V13" s="22">
        <f t="shared" si="8"/>
        <v>0.95205513167610156</v>
      </c>
    </row>
    <row r="14" spans="1:22" ht="13.2" customHeight="1" x14ac:dyDescent="0.25">
      <c r="A14" s="13" t="s">
        <v>42</v>
      </c>
      <c r="B14" s="1">
        <f t="shared" si="1"/>
        <v>174772</v>
      </c>
      <c r="C14" s="1">
        <f t="shared" si="0"/>
        <v>189750</v>
      </c>
      <c r="D14" s="22">
        <f t="shared" si="2"/>
        <v>0.92106455862977599</v>
      </c>
      <c r="E14" s="1">
        <v>10946</v>
      </c>
      <c r="F14" s="25">
        <v>11660</v>
      </c>
      <c r="G14" s="22">
        <f t="shared" si="3"/>
        <v>0.93876500857632939</v>
      </c>
      <c r="H14" s="1">
        <v>23917</v>
      </c>
      <c r="I14" s="25">
        <v>24980</v>
      </c>
      <c r="J14" s="22">
        <f t="shared" si="4"/>
        <v>0.95744595676541233</v>
      </c>
      <c r="K14" s="1">
        <v>21027</v>
      </c>
      <c r="L14" s="25">
        <v>24780.000000000004</v>
      </c>
      <c r="M14" s="22">
        <f t="shared" si="5"/>
        <v>0.84854721549636791</v>
      </c>
      <c r="N14" s="1">
        <v>40729</v>
      </c>
      <c r="O14" s="25">
        <v>45415</v>
      </c>
      <c r="P14" s="22">
        <f t="shared" si="6"/>
        <v>0.89681823186171972</v>
      </c>
      <c r="Q14" s="1">
        <v>43659</v>
      </c>
      <c r="R14" s="25">
        <v>47254.999999999993</v>
      </c>
      <c r="S14" s="22">
        <f t="shared" si="7"/>
        <v>0.92390223256798232</v>
      </c>
      <c r="T14" s="1">
        <v>34494</v>
      </c>
      <c r="U14" s="25">
        <v>35660</v>
      </c>
      <c r="V14" s="22">
        <f t="shared" si="8"/>
        <v>0.96730229949523272</v>
      </c>
    </row>
    <row r="15" spans="1:22" ht="13.2" customHeight="1" x14ac:dyDescent="0.25">
      <c r="A15" s="13" t="s">
        <v>10</v>
      </c>
      <c r="B15" s="1">
        <f t="shared" si="1"/>
        <v>154347</v>
      </c>
      <c r="C15" s="1">
        <f t="shared" si="0"/>
        <v>165030</v>
      </c>
      <c r="D15" s="22">
        <f t="shared" si="2"/>
        <v>0.93526631521541537</v>
      </c>
      <c r="E15" s="1">
        <v>7648</v>
      </c>
      <c r="F15" s="25">
        <v>8265.0000000000018</v>
      </c>
      <c r="G15" s="22">
        <f t="shared" si="3"/>
        <v>0.92534785238959449</v>
      </c>
      <c r="H15" s="1">
        <v>18826</v>
      </c>
      <c r="I15" s="25">
        <v>19585</v>
      </c>
      <c r="J15" s="22">
        <f t="shared" si="4"/>
        <v>0.96124585141690067</v>
      </c>
      <c r="K15" s="1">
        <v>15210</v>
      </c>
      <c r="L15" s="25">
        <v>16109.999999999998</v>
      </c>
      <c r="M15" s="22">
        <f t="shared" si="5"/>
        <v>0.94413407821229056</v>
      </c>
      <c r="N15" s="1">
        <v>32960</v>
      </c>
      <c r="O15" s="25">
        <v>36125</v>
      </c>
      <c r="P15" s="22">
        <f t="shared" si="6"/>
        <v>0.91238754325259519</v>
      </c>
      <c r="Q15" s="1">
        <v>44108</v>
      </c>
      <c r="R15" s="25">
        <v>47350</v>
      </c>
      <c r="S15" s="22">
        <f t="shared" si="7"/>
        <v>0.93153115100316786</v>
      </c>
      <c r="T15" s="1">
        <v>35595</v>
      </c>
      <c r="U15" s="25">
        <v>37595</v>
      </c>
      <c r="V15" s="22">
        <f t="shared" si="8"/>
        <v>0.94680143636121827</v>
      </c>
    </row>
    <row r="16" spans="1:22" ht="13.2" customHeight="1" x14ac:dyDescent="0.25">
      <c r="A16" s="13" t="s">
        <v>11</v>
      </c>
      <c r="B16" s="1">
        <f t="shared" si="1"/>
        <v>189568</v>
      </c>
      <c r="C16" s="1">
        <f t="shared" si="0"/>
        <v>199990</v>
      </c>
      <c r="D16" s="22">
        <f t="shared" si="2"/>
        <v>0.94788739436971847</v>
      </c>
      <c r="E16" s="1">
        <v>11725</v>
      </c>
      <c r="F16" s="25">
        <v>12525</v>
      </c>
      <c r="G16" s="22">
        <f t="shared" si="3"/>
        <v>0.93612774451097802</v>
      </c>
      <c r="H16" s="1">
        <v>26445</v>
      </c>
      <c r="I16" s="25">
        <v>28140.000000000004</v>
      </c>
      <c r="J16" s="22">
        <f t="shared" si="4"/>
        <v>0.93976545842217474</v>
      </c>
      <c r="K16" s="1">
        <v>19514</v>
      </c>
      <c r="L16" s="25">
        <v>20289.999999999996</v>
      </c>
      <c r="M16" s="22">
        <f t="shared" si="5"/>
        <v>0.96175455889600803</v>
      </c>
      <c r="N16" s="1">
        <v>40281</v>
      </c>
      <c r="O16" s="25">
        <v>43189.999999999993</v>
      </c>
      <c r="P16" s="22">
        <f t="shared" si="6"/>
        <v>0.93264644593655954</v>
      </c>
      <c r="Q16" s="1">
        <v>50471</v>
      </c>
      <c r="R16" s="25">
        <v>53515.000000000007</v>
      </c>
      <c r="S16" s="22">
        <f t="shared" si="7"/>
        <v>0.94311875175184512</v>
      </c>
      <c r="T16" s="1">
        <v>41132</v>
      </c>
      <c r="U16" s="25">
        <v>42330</v>
      </c>
      <c r="V16" s="22">
        <f t="shared" si="8"/>
        <v>0.97169855894164892</v>
      </c>
    </row>
    <row r="17" spans="1:22" ht="13.2" customHeight="1" x14ac:dyDescent="0.25">
      <c r="A17" s="13" t="s">
        <v>12</v>
      </c>
      <c r="B17" s="1">
        <f t="shared" si="1"/>
        <v>60257</v>
      </c>
      <c r="C17" s="1">
        <f t="shared" si="0"/>
        <v>62317.5</v>
      </c>
      <c r="D17" s="22">
        <f t="shared" si="2"/>
        <v>0.96693545151843385</v>
      </c>
      <c r="E17" s="1">
        <v>3143</v>
      </c>
      <c r="F17" s="25">
        <v>3365.0000000000005</v>
      </c>
      <c r="G17" s="22">
        <f t="shared" si="3"/>
        <v>0.93402674591381862</v>
      </c>
      <c r="H17" s="1">
        <v>7361</v>
      </c>
      <c r="I17" s="25">
        <v>7492.5</v>
      </c>
      <c r="J17" s="22">
        <f t="shared" si="4"/>
        <v>0.98244911578244909</v>
      </c>
      <c r="K17" s="1">
        <v>6057</v>
      </c>
      <c r="L17" s="25">
        <v>6007.5</v>
      </c>
      <c r="M17" s="22">
        <f t="shared" si="5"/>
        <v>1.0082397003745318</v>
      </c>
      <c r="N17" s="1">
        <v>13629</v>
      </c>
      <c r="O17" s="25">
        <v>14502.500000000002</v>
      </c>
      <c r="P17" s="22">
        <f t="shared" si="6"/>
        <v>0.93976900534390606</v>
      </c>
      <c r="Q17" s="1">
        <v>16356</v>
      </c>
      <c r="R17" s="25">
        <v>16850</v>
      </c>
      <c r="S17" s="22">
        <f t="shared" si="7"/>
        <v>0.97068249258160233</v>
      </c>
      <c r="T17" s="1">
        <v>13711</v>
      </c>
      <c r="U17" s="25">
        <v>14100</v>
      </c>
      <c r="V17" s="22">
        <f t="shared" si="8"/>
        <v>0.97241134751773051</v>
      </c>
    </row>
    <row r="18" spans="1:22" ht="13.2" customHeight="1" x14ac:dyDescent="0.25">
      <c r="A18" s="13" t="s">
        <v>13</v>
      </c>
      <c r="B18" s="1">
        <f t="shared" si="1"/>
        <v>325916</v>
      </c>
      <c r="C18" s="1">
        <f t="shared" si="0"/>
        <v>352710</v>
      </c>
      <c r="D18" s="22">
        <f t="shared" si="2"/>
        <v>0.92403390887698111</v>
      </c>
      <c r="E18" s="1">
        <v>17266</v>
      </c>
      <c r="F18" s="25">
        <v>18310.000000000004</v>
      </c>
      <c r="G18" s="22">
        <f t="shared" si="3"/>
        <v>0.94298197706171472</v>
      </c>
      <c r="H18" s="1">
        <v>39357</v>
      </c>
      <c r="I18" s="25">
        <v>40700.000000000007</v>
      </c>
      <c r="J18" s="22">
        <f t="shared" si="4"/>
        <v>0.96700245700245679</v>
      </c>
      <c r="K18" s="1">
        <v>42719</v>
      </c>
      <c r="L18" s="25">
        <v>49155.000000000015</v>
      </c>
      <c r="M18" s="22">
        <f t="shared" si="5"/>
        <v>0.86906723629335747</v>
      </c>
      <c r="N18" s="1">
        <v>83043</v>
      </c>
      <c r="O18" s="25">
        <v>93445</v>
      </c>
      <c r="P18" s="22">
        <f t="shared" si="6"/>
        <v>0.88868318262079293</v>
      </c>
      <c r="Q18" s="1">
        <v>83761</v>
      </c>
      <c r="R18" s="25">
        <v>88830</v>
      </c>
      <c r="S18" s="22">
        <f t="shared" si="7"/>
        <v>0.94293594506360467</v>
      </c>
      <c r="T18" s="1">
        <v>59770</v>
      </c>
      <c r="U18" s="25">
        <v>62270.000000000007</v>
      </c>
      <c r="V18" s="22">
        <f t="shared" si="8"/>
        <v>0.95985225630319559</v>
      </c>
    </row>
    <row r="19" spans="1:22" ht="13.2" customHeight="1" x14ac:dyDescent="0.25">
      <c r="A19" s="13" t="s">
        <v>48</v>
      </c>
      <c r="B19" s="1">
        <f t="shared" si="1"/>
        <v>49322</v>
      </c>
      <c r="C19" s="1">
        <f t="shared" si="0"/>
        <v>51712.5</v>
      </c>
      <c r="D19" s="22">
        <f t="shared" si="2"/>
        <v>0.95377326565143827</v>
      </c>
      <c r="E19" s="1">
        <v>3532</v>
      </c>
      <c r="F19" s="25">
        <v>3735.0000000000005</v>
      </c>
      <c r="G19" s="22">
        <f t="shared" si="3"/>
        <v>0.94564926372155278</v>
      </c>
      <c r="H19" s="1">
        <v>7570</v>
      </c>
      <c r="I19" s="25">
        <v>8024.9999999999991</v>
      </c>
      <c r="J19" s="22">
        <f t="shared" si="4"/>
        <v>0.94330218068535832</v>
      </c>
      <c r="K19" s="1">
        <v>6078</v>
      </c>
      <c r="L19" s="25">
        <v>6095.0000000000009</v>
      </c>
      <c r="M19" s="22">
        <f t="shared" si="5"/>
        <v>0.99721082854799004</v>
      </c>
      <c r="N19" s="1">
        <v>11789</v>
      </c>
      <c r="O19" s="25">
        <v>12305</v>
      </c>
      <c r="P19" s="22">
        <f t="shared" si="6"/>
        <v>0.95806582689963427</v>
      </c>
      <c r="Q19" s="1">
        <v>12049</v>
      </c>
      <c r="R19" s="25">
        <v>12915.000000000004</v>
      </c>
      <c r="S19" s="22">
        <f t="shared" si="7"/>
        <v>0.93294618660472295</v>
      </c>
      <c r="T19" s="1">
        <v>8304</v>
      </c>
      <c r="U19" s="25">
        <v>8637.4999999999982</v>
      </c>
      <c r="V19" s="22">
        <f t="shared" si="8"/>
        <v>0.9613892908827788</v>
      </c>
    </row>
    <row r="20" spans="1:22" ht="13.2" customHeight="1" x14ac:dyDescent="0.25">
      <c r="A20" s="13" t="s">
        <v>14</v>
      </c>
      <c r="B20" s="1">
        <f t="shared" si="1"/>
        <v>118645</v>
      </c>
      <c r="C20" s="1">
        <f t="shared" si="0"/>
        <v>127177.5</v>
      </c>
      <c r="D20" s="22">
        <f t="shared" si="2"/>
        <v>0.93290872992471152</v>
      </c>
      <c r="E20" s="1">
        <v>7555</v>
      </c>
      <c r="F20" s="25">
        <v>8220.0000000000018</v>
      </c>
      <c r="G20" s="22">
        <f t="shared" si="3"/>
        <v>0.91909975669099742</v>
      </c>
      <c r="H20" s="1">
        <v>16867</v>
      </c>
      <c r="I20" s="25">
        <v>18032.5</v>
      </c>
      <c r="J20" s="22">
        <f t="shared" si="4"/>
        <v>0.93536669901566616</v>
      </c>
      <c r="K20" s="1">
        <v>12667</v>
      </c>
      <c r="L20" s="25">
        <v>13540</v>
      </c>
      <c r="M20" s="22">
        <f t="shared" si="5"/>
        <v>0.93552437223042839</v>
      </c>
      <c r="N20" s="1">
        <v>27835</v>
      </c>
      <c r="O20" s="25">
        <v>30629.999999999996</v>
      </c>
      <c r="P20" s="22">
        <f t="shared" si="6"/>
        <v>0.9087495919033628</v>
      </c>
      <c r="Q20" s="1">
        <v>30827</v>
      </c>
      <c r="R20" s="25">
        <v>33142.500000000007</v>
      </c>
      <c r="S20" s="22">
        <f t="shared" si="7"/>
        <v>0.93013502300671325</v>
      </c>
      <c r="T20" s="1">
        <v>22894</v>
      </c>
      <c r="U20" s="25">
        <v>23612.499999999996</v>
      </c>
      <c r="V20" s="22">
        <f t="shared" si="8"/>
        <v>0.96957120169401811</v>
      </c>
    </row>
    <row r="21" spans="1:22" ht="13.2" customHeight="1" x14ac:dyDescent="0.25">
      <c r="A21" s="13" t="s">
        <v>15</v>
      </c>
      <c r="B21" s="1">
        <f t="shared" si="1"/>
        <v>418529</v>
      </c>
      <c r="C21" s="1">
        <f t="shared" si="0"/>
        <v>448495</v>
      </c>
      <c r="D21" s="22">
        <f t="shared" si="2"/>
        <v>0.93318543127571096</v>
      </c>
      <c r="E21" s="1">
        <v>27762</v>
      </c>
      <c r="F21" s="25">
        <v>29130</v>
      </c>
      <c r="G21" s="22">
        <f t="shared" si="3"/>
        <v>0.95303810504634401</v>
      </c>
      <c r="H21" s="1">
        <v>59052</v>
      </c>
      <c r="I21" s="25">
        <v>62139.999999999985</v>
      </c>
      <c r="J21" s="22">
        <f t="shared" si="4"/>
        <v>0.95030576118442245</v>
      </c>
      <c r="K21" s="1">
        <v>49748</v>
      </c>
      <c r="L21" s="25">
        <v>56735</v>
      </c>
      <c r="M21" s="22">
        <f t="shared" si="5"/>
        <v>0.87684850621309596</v>
      </c>
      <c r="N21" s="1">
        <v>106789</v>
      </c>
      <c r="O21" s="25">
        <v>114970.00000000003</v>
      </c>
      <c r="P21" s="22">
        <f t="shared" si="6"/>
        <v>0.92884230668870116</v>
      </c>
      <c r="Q21" s="1">
        <v>101379</v>
      </c>
      <c r="R21" s="25">
        <v>109040.00000000001</v>
      </c>
      <c r="S21" s="22">
        <f t="shared" si="7"/>
        <v>0.92974137931034473</v>
      </c>
      <c r="T21" s="1">
        <v>73799</v>
      </c>
      <c r="U21" s="25">
        <v>76479.999999999985</v>
      </c>
      <c r="V21" s="22">
        <f t="shared" si="8"/>
        <v>0.9649450836820086</v>
      </c>
    </row>
    <row r="22" spans="1:22" ht="13.2" customHeight="1" x14ac:dyDescent="0.25">
      <c r="A22" s="13" t="s">
        <v>16</v>
      </c>
      <c r="B22" s="1">
        <f t="shared" si="1"/>
        <v>48371</v>
      </c>
      <c r="C22" s="1">
        <f t="shared" si="0"/>
        <v>50285</v>
      </c>
      <c r="D22" s="22">
        <f t="shared" si="2"/>
        <v>0.96193695933180867</v>
      </c>
      <c r="E22" s="1">
        <v>2825</v>
      </c>
      <c r="F22" s="25">
        <v>3000</v>
      </c>
      <c r="G22" s="22">
        <f t="shared" si="3"/>
        <v>0.94166666666666665</v>
      </c>
      <c r="H22" s="1">
        <v>5996</v>
      </c>
      <c r="I22" s="25">
        <v>6272.5000000000009</v>
      </c>
      <c r="J22" s="22">
        <f t="shared" si="4"/>
        <v>0.95591869270625729</v>
      </c>
      <c r="K22" s="1">
        <v>4920</v>
      </c>
      <c r="L22" s="25">
        <v>4882.5</v>
      </c>
      <c r="M22" s="22">
        <f t="shared" si="5"/>
        <v>1.0076804915514592</v>
      </c>
      <c r="N22" s="1">
        <v>10211</v>
      </c>
      <c r="O22" s="25">
        <v>10687.499999999998</v>
      </c>
      <c r="P22" s="22">
        <f t="shared" si="6"/>
        <v>0.95541520467836272</v>
      </c>
      <c r="Q22" s="1">
        <v>13206</v>
      </c>
      <c r="R22" s="25">
        <v>13760.000000000002</v>
      </c>
      <c r="S22" s="22">
        <f t="shared" si="7"/>
        <v>0.95973837209302315</v>
      </c>
      <c r="T22" s="1">
        <v>11213</v>
      </c>
      <c r="U22" s="25">
        <v>11682.499999999998</v>
      </c>
      <c r="V22" s="22">
        <f t="shared" si="8"/>
        <v>0.95981168414294904</v>
      </c>
    </row>
    <row r="23" spans="1:22" ht="13.2" customHeight="1" x14ac:dyDescent="0.25">
      <c r="A23" s="13" t="s">
        <v>49</v>
      </c>
      <c r="B23" s="1">
        <f t="shared" si="1"/>
        <v>605041</v>
      </c>
      <c r="C23" s="1">
        <f t="shared" si="0"/>
        <v>641405</v>
      </c>
      <c r="D23" s="22">
        <f t="shared" si="2"/>
        <v>0.94330571167982791</v>
      </c>
      <c r="E23" s="1">
        <v>37695</v>
      </c>
      <c r="F23" s="25">
        <v>38265</v>
      </c>
      <c r="G23" s="22">
        <f t="shared" si="3"/>
        <v>0.98510388083104661</v>
      </c>
      <c r="H23" s="1">
        <v>82440</v>
      </c>
      <c r="I23" s="25">
        <v>83790.000000000015</v>
      </c>
      <c r="J23" s="22">
        <f t="shared" si="4"/>
        <v>0.98388829215896867</v>
      </c>
      <c r="K23" s="1">
        <v>68057</v>
      </c>
      <c r="L23" s="25">
        <v>78069.999999999971</v>
      </c>
      <c r="M23" s="22">
        <f t="shared" si="5"/>
        <v>0.87174330728833127</v>
      </c>
      <c r="N23" s="1">
        <v>171628</v>
      </c>
      <c r="O23" s="25">
        <v>189840</v>
      </c>
      <c r="P23" s="22">
        <f t="shared" si="6"/>
        <v>0.90406658238516646</v>
      </c>
      <c r="Q23" s="1">
        <v>152421</v>
      </c>
      <c r="R23" s="25">
        <v>158189.99999999997</v>
      </c>
      <c r="S23" s="22">
        <f t="shared" si="7"/>
        <v>0.96353119666224174</v>
      </c>
      <c r="T23" s="1">
        <v>92800</v>
      </c>
      <c r="U23" s="25">
        <v>93250</v>
      </c>
      <c r="V23" s="22">
        <f t="shared" si="8"/>
        <v>0.99517426273458442</v>
      </c>
    </row>
    <row r="24" spans="1:22" ht="13.2" customHeight="1" x14ac:dyDescent="0.25">
      <c r="A24" s="13" t="s">
        <v>17</v>
      </c>
      <c r="B24" s="1">
        <f t="shared" si="1"/>
        <v>31611</v>
      </c>
      <c r="C24" s="1">
        <f t="shared" si="0"/>
        <v>32725.000000000004</v>
      </c>
      <c r="D24" s="22">
        <f t="shared" si="2"/>
        <v>0.96595874713521757</v>
      </c>
      <c r="E24" s="1">
        <v>1583</v>
      </c>
      <c r="F24" s="25">
        <v>1767.5</v>
      </c>
      <c r="G24" s="22">
        <f t="shared" si="3"/>
        <v>0.89561527581329559</v>
      </c>
      <c r="H24" s="1">
        <v>3638</v>
      </c>
      <c r="I24" s="25">
        <v>3772.5000000000009</v>
      </c>
      <c r="J24" s="22">
        <f t="shared" si="4"/>
        <v>0.96434724983432718</v>
      </c>
      <c r="K24" s="1">
        <v>2766</v>
      </c>
      <c r="L24" s="25">
        <v>3092.5000000000005</v>
      </c>
      <c r="M24" s="22">
        <f t="shared" si="5"/>
        <v>0.89442198868229572</v>
      </c>
      <c r="N24" s="1">
        <v>6596</v>
      </c>
      <c r="O24" s="25">
        <v>7232.5000000000009</v>
      </c>
      <c r="P24" s="22">
        <f t="shared" si="6"/>
        <v>0.91199446940891793</v>
      </c>
      <c r="Q24" s="1">
        <v>9878</v>
      </c>
      <c r="R24" s="25">
        <v>9655</v>
      </c>
      <c r="S24" s="22">
        <f t="shared" si="7"/>
        <v>1.0230968410150181</v>
      </c>
      <c r="T24" s="1">
        <v>7150</v>
      </c>
      <c r="U24" s="25">
        <v>7205</v>
      </c>
      <c r="V24" s="22">
        <f t="shared" si="8"/>
        <v>0.99236641221374045</v>
      </c>
    </row>
    <row r="25" spans="1:22" ht="13.2" customHeight="1" x14ac:dyDescent="0.25">
      <c r="A25" s="13" t="s">
        <v>18</v>
      </c>
      <c r="B25" s="1">
        <f t="shared" si="1"/>
        <v>65539</v>
      </c>
      <c r="C25" s="1">
        <f t="shared" si="0"/>
        <v>69245</v>
      </c>
      <c r="D25" s="22">
        <f t="shared" si="2"/>
        <v>0.94647989024478296</v>
      </c>
      <c r="E25" s="1">
        <v>4190</v>
      </c>
      <c r="F25" s="25">
        <v>4399.9999999999991</v>
      </c>
      <c r="G25" s="22">
        <f t="shared" si="3"/>
        <v>0.95227272727272749</v>
      </c>
      <c r="H25" s="1">
        <v>8739</v>
      </c>
      <c r="I25" s="25">
        <v>9425</v>
      </c>
      <c r="J25" s="22">
        <f t="shared" si="4"/>
        <v>0.92721485411140581</v>
      </c>
      <c r="K25" s="1">
        <v>7175</v>
      </c>
      <c r="L25" s="25">
        <v>7370.0000000000009</v>
      </c>
      <c r="M25" s="22">
        <f t="shared" si="5"/>
        <v>0.97354138398914503</v>
      </c>
      <c r="N25" s="1">
        <v>14263</v>
      </c>
      <c r="O25" s="25">
        <v>15345</v>
      </c>
      <c r="P25" s="22">
        <f t="shared" si="6"/>
        <v>0.9294884327142392</v>
      </c>
      <c r="Q25" s="1">
        <v>17095</v>
      </c>
      <c r="R25" s="25">
        <v>18095</v>
      </c>
      <c r="S25" s="22">
        <f t="shared" si="7"/>
        <v>0.94473611494888088</v>
      </c>
      <c r="T25" s="1">
        <v>14077</v>
      </c>
      <c r="U25" s="25">
        <v>14609.999999999998</v>
      </c>
      <c r="V25" s="22">
        <f t="shared" si="8"/>
        <v>0.96351813826146482</v>
      </c>
    </row>
    <row r="26" spans="1:22" ht="13.2" customHeight="1" x14ac:dyDescent="0.25">
      <c r="A26" s="19" t="s">
        <v>19</v>
      </c>
      <c r="B26" s="20">
        <f t="shared" si="1"/>
        <v>4815351</v>
      </c>
      <c r="C26" s="20">
        <f t="shared" si="0"/>
        <v>5145862.5</v>
      </c>
      <c r="D26" s="21">
        <f t="shared" si="2"/>
        <v>0.93577140858310925</v>
      </c>
      <c r="E26" s="20">
        <v>292646</v>
      </c>
      <c r="F26" s="20">
        <v>303387.5</v>
      </c>
      <c r="G26" s="21">
        <f t="shared" si="3"/>
        <v>0.96459478389847964</v>
      </c>
      <c r="H26" s="20">
        <v>639115</v>
      </c>
      <c r="I26" s="20">
        <v>662605</v>
      </c>
      <c r="J26" s="21">
        <f t="shared" si="4"/>
        <v>0.9645490148731144</v>
      </c>
      <c r="K26" s="20">
        <v>571995</v>
      </c>
      <c r="L26" s="20">
        <v>646677.5</v>
      </c>
      <c r="M26" s="21">
        <f t="shared" si="5"/>
        <v>0.88451353263411825</v>
      </c>
      <c r="N26" s="20">
        <v>1277936</v>
      </c>
      <c r="O26" s="20">
        <v>1411557.5</v>
      </c>
      <c r="P26" s="21">
        <f t="shared" si="6"/>
        <v>0.90533754381241993</v>
      </c>
      <c r="Q26" s="20">
        <v>1213230</v>
      </c>
      <c r="R26" s="20">
        <v>1281577.5</v>
      </c>
      <c r="S26" s="21">
        <f t="shared" si="7"/>
        <v>0.94666924161824006</v>
      </c>
      <c r="T26" s="20">
        <v>820429</v>
      </c>
      <c r="U26" s="20">
        <v>840057.5</v>
      </c>
      <c r="V26" s="21">
        <f t="shared" si="8"/>
        <v>0.97663433753046669</v>
      </c>
    </row>
    <row r="28" spans="1:22" ht="12" x14ac:dyDescent="0.25">
      <c r="A28" s="3" t="s">
        <v>37</v>
      </c>
      <c r="B28" s="5"/>
      <c r="C28" s="6"/>
      <c r="D28" s="7"/>
      <c r="E28" s="5"/>
      <c r="F28" s="8"/>
      <c r="G28" s="9"/>
      <c r="H28" s="5"/>
      <c r="I28" s="8"/>
      <c r="J28" s="10"/>
      <c r="K28" s="5"/>
      <c r="L28" s="8"/>
      <c r="M28" s="10"/>
      <c r="N28" s="5"/>
      <c r="O28" s="8"/>
      <c r="P28" s="10"/>
      <c r="Q28" s="5"/>
      <c r="R28" s="8"/>
      <c r="S28" s="10"/>
      <c r="T28" s="5"/>
      <c r="U28" s="8"/>
      <c r="V28" s="10"/>
    </row>
    <row r="29" spans="1:22" x14ac:dyDescent="0.25">
      <c r="A29" s="3" t="str">
        <f>Ethnicity!A29</f>
        <v xml:space="preserve">           Population is based on projections provided by Stats NZ in Dec 2021. </v>
      </c>
    </row>
    <row r="31" spans="1:22" x14ac:dyDescent="0.25">
      <c r="B31" s="5"/>
    </row>
  </sheetData>
  <pageMargins left="0.31496062992125984" right="0.31496062992125984" top="0.55118110236220474" bottom="0.35433070866141736" header="0.31496062992125984" footer="0.31496062992125984"/>
  <pageSetup paperSize="9" scale="63" orientation="landscape" r:id="rId1"/>
  <rowBreaks count="2" manualBreakCount="2">
    <brk id="27" max="16383" man="1"/>
    <brk id="53" max="16383" man="1"/>
  </rowBreaks>
  <ignoredErrors>
    <ignoredError sqref="A1:XFD5 A27:XFD28 D6:D25 G6:G25 J6:J25 M6:M25 P6:P25 S6:S25 V6:XFD25 B30:XFD30 B29:XFD29 D26 A33:XFD34 C31:XFD31 G26 J26 M26 P26 S26 V26:XFD26 C32:XFD32 A36:XFD1048576 B35:XFD35" formula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V34"/>
  <sheetViews>
    <sheetView zoomScaleNormal="100" workbookViewId="0">
      <pane xSplit="4" ySplit="5" topLeftCell="E6" activePane="bottomRight" state="frozen"/>
      <selection activeCell="A28" sqref="A28:A32"/>
      <selection pane="topRight" activeCell="A28" sqref="A28:A32"/>
      <selection pane="bottomLeft" activeCell="A28" sqref="A28:A32"/>
      <selection pane="bottomRight" activeCell="A4" sqref="A4"/>
    </sheetView>
  </sheetViews>
  <sheetFormatPr defaultColWidth="9.109375" defaultRowHeight="11.4" x14ac:dyDescent="0.25"/>
  <cols>
    <col min="1" max="1" width="27.6640625" style="3" customWidth="1"/>
    <col min="2" max="19" width="9.44140625" style="3" customWidth="1"/>
    <col min="20" max="20" width="3.44140625" style="3" customWidth="1"/>
    <col min="21" max="16384" width="9.109375" style="3"/>
  </cols>
  <sheetData>
    <row r="1" spans="1:22" ht="13.8" x14ac:dyDescent="0.25">
      <c r="A1" s="24" t="str">
        <f>SUBSTITUTE(Ethnicity!A1,"Ethnicity","Deprivation")</f>
        <v>Access to Primary Care by Deprivation (April 2022)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</row>
    <row r="2" spans="1:22" ht="12" x14ac:dyDescent="0.25">
      <c r="A2" s="12" t="s">
        <v>40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</row>
    <row r="3" spans="1:22" ht="12" x14ac:dyDescent="0.25"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</row>
    <row r="4" spans="1:22" ht="13.2" customHeight="1" x14ac:dyDescent="0.25">
      <c r="B4" s="14" t="s">
        <v>0</v>
      </c>
      <c r="C4" s="15"/>
      <c r="D4" s="15"/>
      <c r="E4" s="14" t="s">
        <v>32</v>
      </c>
      <c r="F4" s="15"/>
      <c r="G4" s="15"/>
      <c r="H4" s="14" t="s">
        <v>33</v>
      </c>
      <c r="I4" s="15"/>
      <c r="J4" s="15"/>
      <c r="K4" s="14" t="s">
        <v>34</v>
      </c>
      <c r="L4" s="15"/>
      <c r="M4" s="15"/>
      <c r="N4" s="14" t="s">
        <v>35</v>
      </c>
      <c r="O4" s="15"/>
      <c r="P4" s="15"/>
      <c r="Q4" s="14" t="s">
        <v>43</v>
      </c>
      <c r="R4" s="15"/>
      <c r="S4" s="15"/>
    </row>
    <row r="5" spans="1:22" ht="26.4" customHeight="1" x14ac:dyDescent="0.25">
      <c r="A5" s="16" t="s">
        <v>31</v>
      </c>
      <c r="B5" s="17" t="s">
        <v>23</v>
      </c>
      <c r="C5" s="17" t="s">
        <v>20</v>
      </c>
      <c r="D5" s="18" t="s">
        <v>3</v>
      </c>
      <c r="E5" s="17" t="s">
        <v>23</v>
      </c>
      <c r="F5" s="17" t="s">
        <v>20</v>
      </c>
      <c r="G5" s="18" t="s">
        <v>3</v>
      </c>
      <c r="H5" s="17" t="s">
        <v>23</v>
      </c>
      <c r="I5" s="17" t="s">
        <v>20</v>
      </c>
      <c r="J5" s="18" t="s">
        <v>3</v>
      </c>
      <c r="K5" s="17" t="s">
        <v>23</v>
      </c>
      <c r="L5" s="17" t="s">
        <v>20</v>
      </c>
      <c r="M5" s="18" t="s">
        <v>3</v>
      </c>
      <c r="N5" s="17" t="s">
        <v>23</v>
      </c>
      <c r="O5" s="17" t="s">
        <v>20</v>
      </c>
      <c r="P5" s="18" t="s">
        <v>3</v>
      </c>
      <c r="Q5" s="17" t="s">
        <v>23</v>
      </c>
      <c r="R5" s="17" t="s">
        <v>20</v>
      </c>
      <c r="S5" s="18" t="s">
        <v>3</v>
      </c>
    </row>
    <row r="6" spans="1:22" ht="13.2" customHeight="1" x14ac:dyDescent="0.25">
      <c r="A6" s="13" t="s">
        <v>4</v>
      </c>
      <c r="B6" s="1">
        <f>Ethnicity!B6</f>
        <v>460781</v>
      </c>
      <c r="C6" s="1">
        <f>F6+I6+L6+O6+R6</f>
        <v>497585</v>
      </c>
      <c r="D6" s="22">
        <f>IF(B6=0,"",B6/C6)</f>
        <v>0.92603474783202866</v>
      </c>
      <c r="E6" s="1">
        <v>104290</v>
      </c>
      <c r="F6" s="25">
        <v>112627.97688782077</v>
      </c>
      <c r="G6" s="22">
        <f>IF(E6=0,"",E6/F6)</f>
        <v>0.92596886565648318</v>
      </c>
      <c r="H6" s="1">
        <v>99247</v>
      </c>
      <c r="I6" s="25">
        <v>110079.33944787907</v>
      </c>
      <c r="J6" s="22">
        <f>IF(H6=0,"",H6/I6)</f>
        <v>0.90159516306865173</v>
      </c>
      <c r="K6" s="1">
        <v>87039</v>
      </c>
      <c r="L6" s="25">
        <v>95857.430115438445</v>
      </c>
      <c r="M6" s="22">
        <f>IF(K6=0,"",K6/L6)</f>
        <v>0.90800473051678254</v>
      </c>
      <c r="N6" s="1">
        <v>79107</v>
      </c>
      <c r="O6" s="25">
        <v>87276.836045063785</v>
      </c>
      <c r="P6" s="22">
        <f>IF(N6=0,"",N6/O6)</f>
        <v>0.90639170236595834</v>
      </c>
      <c r="Q6" s="1">
        <v>80400</v>
      </c>
      <c r="R6" s="25">
        <v>91743.4175037979</v>
      </c>
      <c r="S6" s="22">
        <f>IF(Q6=0,"",Q6/R6)</f>
        <v>0.87635715114571222</v>
      </c>
      <c r="U6" s="5"/>
      <c r="V6" s="5"/>
    </row>
    <row r="7" spans="1:22" ht="13.2" customHeight="1" x14ac:dyDescent="0.25">
      <c r="A7" s="13" t="s">
        <v>5</v>
      </c>
      <c r="B7" s="1">
        <f>Ethnicity!B7</f>
        <v>253519</v>
      </c>
      <c r="C7" s="1">
        <f t="shared" ref="C7:C25" si="0">F7+I7+L7+O7+R7</f>
        <v>271875</v>
      </c>
      <c r="D7" s="22">
        <f t="shared" ref="D7:D26" si="1">IF(B7=0,"",B7/C7)</f>
        <v>0.93248367816091959</v>
      </c>
      <c r="E7" s="1">
        <v>37677</v>
      </c>
      <c r="F7" s="25">
        <v>32991.924534348705</v>
      </c>
      <c r="G7" s="22">
        <f t="shared" ref="G7:G26" si="2">IF(E7=0,"",E7/F7)</f>
        <v>1.142006734429013</v>
      </c>
      <c r="H7" s="1">
        <v>42859</v>
      </c>
      <c r="I7" s="25">
        <v>47229.094206093716</v>
      </c>
      <c r="J7" s="22">
        <f t="shared" ref="J7:J26" si="3">IF(H7=0,"",H7/I7)</f>
        <v>0.90747029390350098</v>
      </c>
      <c r="K7" s="1">
        <v>56684</v>
      </c>
      <c r="L7" s="25">
        <v>59979.737716601172</v>
      </c>
      <c r="M7" s="22">
        <f t="shared" ref="M7:M26" si="4">IF(K7=0,"",K7/L7)</f>
        <v>0.94505248202029102</v>
      </c>
      <c r="N7" s="1">
        <v>54641</v>
      </c>
      <c r="O7" s="25">
        <v>62862.31231006555</v>
      </c>
      <c r="P7" s="22">
        <f t="shared" ref="P7:P26" si="5">IF(N7=0,"",N7/O7)</f>
        <v>0.86921715081821527</v>
      </c>
      <c r="Q7" s="1">
        <v>54401</v>
      </c>
      <c r="R7" s="25">
        <v>68811.931232890856</v>
      </c>
      <c r="S7" s="22">
        <f t="shared" ref="S7:S26" si="6">IF(Q7=0,"",Q7/R7)</f>
        <v>0.79057510849219281</v>
      </c>
      <c r="U7" s="5"/>
      <c r="V7" s="5"/>
    </row>
    <row r="8" spans="1:22" ht="13.2" customHeight="1" x14ac:dyDescent="0.25">
      <c r="A8" s="13" t="s">
        <v>6</v>
      </c>
      <c r="B8" s="1">
        <f>Ethnicity!B8</f>
        <v>562078</v>
      </c>
      <c r="C8" s="1">
        <f t="shared" si="0"/>
        <v>590325</v>
      </c>
      <c r="D8" s="22">
        <f t="shared" si="1"/>
        <v>0.95215008681658408</v>
      </c>
      <c r="E8" s="1">
        <v>198146</v>
      </c>
      <c r="F8" s="25">
        <v>179923.06549485939</v>
      </c>
      <c r="G8" s="22">
        <f t="shared" si="2"/>
        <v>1.1012818142855689</v>
      </c>
      <c r="H8" s="1">
        <v>120883</v>
      </c>
      <c r="I8" s="25">
        <v>131128.02145262324</v>
      </c>
      <c r="J8" s="22">
        <f t="shared" si="3"/>
        <v>0.92187008284629091</v>
      </c>
      <c r="K8" s="1">
        <v>98596</v>
      </c>
      <c r="L8" s="25">
        <v>117685.60864838348</v>
      </c>
      <c r="M8" s="22">
        <f t="shared" si="4"/>
        <v>0.83779147792472508</v>
      </c>
      <c r="N8" s="1">
        <v>86023</v>
      </c>
      <c r="O8" s="25">
        <v>104931.84565319058</v>
      </c>
      <c r="P8" s="22">
        <f t="shared" si="5"/>
        <v>0.81979878905698411</v>
      </c>
      <c r="Q8" s="1">
        <v>46268</v>
      </c>
      <c r="R8" s="25">
        <v>56656.458750943275</v>
      </c>
      <c r="S8" s="22">
        <f t="shared" si="6"/>
        <v>0.81664122714393406</v>
      </c>
      <c r="U8" s="5"/>
      <c r="V8" s="5"/>
    </row>
    <row r="9" spans="1:22" ht="13.2" customHeight="1" x14ac:dyDescent="0.25">
      <c r="A9" s="13" t="s">
        <v>41</v>
      </c>
      <c r="B9" s="1">
        <f>Ethnicity!B9</f>
        <v>302278</v>
      </c>
      <c r="C9" s="1">
        <f t="shared" si="0"/>
        <v>327820</v>
      </c>
      <c r="D9" s="22">
        <f t="shared" si="1"/>
        <v>0.92208529070831557</v>
      </c>
      <c r="E9" s="1">
        <v>97436</v>
      </c>
      <c r="F9" s="25">
        <v>102821.07402421837</v>
      </c>
      <c r="G9" s="22">
        <f t="shared" si="2"/>
        <v>0.94762674796656987</v>
      </c>
      <c r="H9" s="1">
        <v>70282</v>
      </c>
      <c r="I9" s="25">
        <v>76922.186838628084</v>
      </c>
      <c r="J9" s="22">
        <f t="shared" si="3"/>
        <v>0.91367657224100685</v>
      </c>
      <c r="K9" s="1">
        <v>52076</v>
      </c>
      <c r="L9" s="25">
        <v>59084.370456627192</v>
      </c>
      <c r="M9" s="22">
        <f t="shared" si="4"/>
        <v>0.88138368230948805</v>
      </c>
      <c r="N9" s="1">
        <v>40160</v>
      </c>
      <c r="O9" s="25">
        <v>48144.322990297762</v>
      </c>
      <c r="P9" s="22">
        <f t="shared" si="5"/>
        <v>0.83415857790944958</v>
      </c>
      <c r="Q9" s="1">
        <v>35802</v>
      </c>
      <c r="R9" s="25">
        <v>40848.045690228559</v>
      </c>
      <c r="S9" s="22">
        <f t="shared" si="6"/>
        <v>0.87646787979784191</v>
      </c>
      <c r="U9" s="5"/>
      <c r="V9" s="5"/>
    </row>
    <row r="10" spans="1:22" ht="13.2" customHeight="1" x14ac:dyDescent="0.25">
      <c r="A10" s="13" t="s">
        <v>7</v>
      </c>
      <c r="B10" s="1">
        <f>Ethnicity!B10</f>
        <v>566281</v>
      </c>
      <c r="C10" s="1">
        <f t="shared" si="0"/>
        <v>605255</v>
      </c>
      <c r="D10" s="22">
        <f t="shared" si="1"/>
        <v>0.93560730601151576</v>
      </c>
      <c r="E10" s="1">
        <v>97341</v>
      </c>
      <c r="F10" s="25">
        <v>104627.97839544849</v>
      </c>
      <c r="G10" s="22">
        <f t="shared" si="2"/>
        <v>0.93035344362760353</v>
      </c>
      <c r="H10" s="1">
        <v>93976</v>
      </c>
      <c r="I10" s="25">
        <v>98925.188407061069</v>
      </c>
      <c r="J10" s="22">
        <f t="shared" si="3"/>
        <v>0.94997039190164634</v>
      </c>
      <c r="K10" s="1">
        <v>77279</v>
      </c>
      <c r="L10" s="25">
        <v>83751.550410912969</v>
      </c>
      <c r="M10" s="22">
        <f t="shared" si="4"/>
        <v>0.92271724667595423</v>
      </c>
      <c r="N10" s="1">
        <v>90168</v>
      </c>
      <c r="O10" s="25">
        <v>94116.49540808989</v>
      </c>
      <c r="P10" s="22">
        <f t="shared" si="5"/>
        <v>0.95804672293662041</v>
      </c>
      <c r="Q10" s="1">
        <v>192221</v>
      </c>
      <c r="R10" s="25">
        <v>223833.78737848758</v>
      </c>
      <c r="S10" s="22">
        <f t="shared" si="6"/>
        <v>0.85876668688524427</v>
      </c>
      <c r="U10" s="5"/>
      <c r="V10" s="5"/>
    </row>
    <row r="11" spans="1:22" ht="13.2" customHeight="1" x14ac:dyDescent="0.25">
      <c r="A11" s="13" t="s">
        <v>47</v>
      </c>
      <c r="B11" s="1">
        <f>Ethnicity!B11</f>
        <v>168169</v>
      </c>
      <c r="C11" s="1">
        <f t="shared" si="0"/>
        <v>182345</v>
      </c>
      <c r="D11" s="22">
        <f t="shared" si="1"/>
        <v>0.922257259590337</v>
      </c>
      <c r="E11" s="1">
        <v>26611</v>
      </c>
      <c r="F11" s="25">
        <v>26203.244798305841</v>
      </c>
      <c r="G11" s="22">
        <f t="shared" si="2"/>
        <v>1.015561248419147</v>
      </c>
      <c r="H11" s="1">
        <v>23906</v>
      </c>
      <c r="I11" s="25">
        <v>25062.893053155978</v>
      </c>
      <c r="J11" s="22">
        <f t="shared" si="3"/>
        <v>0.9538404025942927</v>
      </c>
      <c r="K11" s="1">
        <v>30926</v>
      </c>
      <c r="L11" s="25">
        <v>35050.069444319961</v>
      </c>
      <c r="M11" s="22">
        <f t="shared" si="4"/>
        <v>0.88233776680895315</v>
      </c>
      <c r="N11" s="1">
        <v>38164</v>
      </c>
      <c r="O11" s="25">
        <v>43670.527605209354</v>
      </c>
      <c r="P11" s="22">
        <f t="shared" si="5"/>
        <v>0.87390746328989866</v>
      </c>
      <c r="Q11" s="1">
        <v>44755</v>
      </c>
      <c r="R11" s="25">
        <v>52358.265099008859</v>
      </c>
      <c r="S11" s="22">
        <f t="shared" si="6"/>
        <v>0.85478386106508353</v>
      </c>
      <c r="U11" s="5"/>
      <c r="V11" s="5"/>
    </row>
    <row r="12" spans="1:22" ht="13.2" customHeight="1" x14ac:dyDescent="0.25">
      <c r="A12" s="13" t="s">
        <v>8</v>
      </c>
      <c r="B12" s="1">
        <f>Ethnicity!B12</f>
        <v>150446</v>
      </c>
      <c r="C12" s="1">
        <f t="shared" si="0"/>
        <v>160985</v>
      </c>
      <c r="D12" s="22">
        <f t="shared" si="1"/>
        <v>0.93453427337950745</v>
      </c>
      <c r="E12" s="1">
        <v>33735</v>
      </c>
      <c r="F12" s="25">
        <v>36026.684373010445</v>
      </c>
      <c r="G12" s="22">
        <f t="shared" si="2"/>
        <v>0.93638925110945626</v>
      </c>
      <c r="H12" s="1">
        <v>27574</v>
      </c>
      <c r="I12" s="25">
        <v>28355.584968309828</v>
      </c>
      <c r="J12" s="22">
        <f t="shared" si="3"/>
        <v>0.9724362953829615</v>
      </c>
      <c r="K12" s="1">
        <v>27564</v>
      </c>
      <c r="L12" s="25">
        <v>30709.020307392064</v>
      </c>
      <c r="M12" s="22">
        <f t="shared" si="4"/>
        <v>0.89758643304439722</v>
      </c>
      <c r="N12" s="1">
        <v>30572</v>
      </c>
      <c r="O12" s="25">
        <v>33606.791057898379</v>
      </c>
      <c r="P12" s="22">
        <f t="shared" si="5"/>
        <v>0.90969708911898228</v>
      </c>
      <c r="Q12" s="1">
        <v>28861</v>
      </c>
      <c r="R12" s="25">
        <v>32286.919293389263</v>
      </c>
      <c r="S12" s="22">
        <f t="shared" si="6"/>
        <v>0.89389141583134202</v>
      </c>
      <c r="U12" s="5"/>
      <c r="V12" s="5"/>
    </row>
    <row r="13" spans="1:22" ht="13.2" customHeight="1" x14ac:dyDescent="0.25">
      <c r="A13" s="13" t="s">
        <v>9</v>
      </c>
      <c r="B13" s="1">
        <f>Ethnicity!B13</f>
        <v>109881</v>
      </c>
      <c r="C13" s="1">
        <f t="shared" si="0"/>
        <v>118830.00000000001</v>
      </c>
      <c r="D13" s="22">
        <f t="shared" si="1"/>
        <v>0.92469073466296381</v>
      </c>
      <c r="E13" s="1">
        <v>12767</v>
      </c>
      <c r="F13" s="25">
        <v>12559.382152560789</v>
      </c>
      <c r="G13" s="22">
        <f t="shared" si="2"/>
        <v>1.0165308965773352</v>
      </c>
      <c r="H13" s="1">
        <v>19587</v>
      </c>
      <c r="I13" s="25">
        <v>21164.046522509459</v>
      </c>
      <c r="J13" s="22">
        <f t="shared" si="3"/>
        <v>0.92548464109487949</v>
      </c>
      <c r="K13" s="1">
        <v>15672</v>
      </c>
      <c r="L13" s="25">
        <v>17908.933929356266</v>
      </c>
      <c r="M13" s="22">
        <f t="shared" si="4"/>
        <v>0.87509396493503777</v>
      </c>
      <c r="N13" s="1">
        <v>21766</v>
      </c>
      <c r="O13" s="25">
        <v>25149.53959888544</v>
      </c>
      <c r="P13" s="22">
        <f t="shared" si="5"/>
        <v>0.86546315945142038</v>
      </c>
      <c r="Q13" s="1">
        <v>35888</v>
      </c>
      <c r="R13" s="25">
        <v>42048.09779668806</v>
      </c>
      <c r="S13" s="22">
        <f t="shared" si="6"/>
        <v>0.85349877593812906</v>
      </c>
      <c r="U13" s="5"/>
      <c r="V13" s="5"/>
    </row>
    <row r="14" spans="1:22" ht="13.2" customHeight="1" x14ac:dyDescent="0.25">
      <c r="A14" s="13" t="s">
        <v>42</v>
      </c>
      <c r="B14" s="1">
        <f>Ethnicity!B14</f>
        <v>174772</v>
      </c>
      <c r="C14" s="1">
        <f t="shared" si="0"/>
        <v>189750</v>
      </c>
      <c r="D14" s="22">
        <f t="shared" si="1"/>
        <v>0.92106455862977599</v>
      </c>
      <c r="E14" s="1">
        <v>25171</v>
      </c>
      <c r="F14" s="25">
        <v>24714.293451602338</v>
      </c>
      <c r="G14" s="22">
        <f t="shared" si="2"/>
        <v>1.0184794499301395</v>
      </c>
      <c r="H14" s="1">
        <v>26824</v>
      </c>
      <c r="I14" s="25">
        <v>28371.269421651832</v>
      </c>
      <c r="J14" s="22">
        <f t="shared" si="3"/>
        <v>0.94546351103800041</v>
      </c>
      <c r="K14" s="1">
        <v>35911</v>
      </c>
      <c r="L14" s="25">
        <v>41152.320583185094</v>
      </c>
      <c r="M14" s="22">
        <f t="shared" si="4"/>
        <v>0.87263608688627137</v>
      </c>
      <c r="N14" s="1">
        <v>39288</v>
      </c>
      <c r="O14" s="25">
        <v>45441.528503144931</v>
      </c>
      <c r="P14" s="22">
        <f t="shared" si="5"/>
        <v>0.86458359333755563</v>
      </c>
      <c r="Q14" s="1">
        <v>43495</v>
      </c>
      <c r="R14" s="25">
        <v>50070.588040415802</v>
      </c>
      <c r="S14" s="22">
        <f t="shared" si="6"/>
        <v>0.86867364059898511</v>
      </c>
      <c r="U14" s="5"/>
      <c r="V14" s="5"/>
    </row>
    <row r="15" spans="1:22" ht="13.2" customHeight="1" x14ac:dyDescent="0.25">
      <c r="A15" s="13" t="s">
        <v>10</v>
      </c>
      <c r="B15" s="1">
        <f>Ethnicity!B15</f>
        <v>154347</v>
      </c>
      <c r="C15" s="1">
        <f t="shared" si="0"/>
        <v>165030</v>
      </c>
      <c r="D15" s="22">
        <f t="shared" si="1"/>
        <v>0.93526631521541537</v>
      </c>
      <c r="E15" s="1">
        <v>30298</v>
      </c>
      <c r="F15" s="25">
        <v>29008.787071347579</v>
      </c>
      <c r="G15" s="22">
        <f t="shared" si="2"/>
        <v>1.0444421521479537</v>
      </c>
      <c r="H15" s="1">
        <v>36548</v>
      </c>
      <c r="I15" s="25">
        <v>39747.391215774347</v>
      </c>
      <c r="J15" s="22">
        <f t="shared" si="3"/>
        <v>0.91950688792615354</v>
      </c>
      <c r="K15" s="1">
        <v>39835</v>
      </c>
      <c r="L15" s="25">
        <v>43707.431762364271</v>
      </c>
      <c r="M15" s="22">
        <f t="shared" si="4"/>
        <v>0.91140106828013734</v>
      </c>
      <c r="N15" s="1">
        <v>31902</v>
      </c>
      <c r="O15" s="25">
        <v>37529.544164435167</v>
      </c>
      <c r="P15" s="22">
        <f t="shared" si="5"/>
        <v>0.85005029265002097</v>
      </c>
      <c r="Q15" s="1">
        <v>12638</v>
      </c>
      <c r="R15" s="25">
        <v>15036.845786078622</v>
      </c>
      <c r="S15" s="22">
        <f t="shared" si="6"/>
        <v>0.84046881771577941</v>
      </c>
      <c r="U15" s="5"/>
      <c r="V15" s="5"/>
    </row>
    <row r="16" spans="1:22" ht="13.2" customHeight="1" x14ac:dyDescent="0.25">
      <c r="A16" s="13" t="s">
        <v>11</v>
      </c>
      <c r="B16" s="1">
        <f>Ethnicity!B16</f>
        <v>189568</v>
      </c>
      <c r="C16" s="1">
        <f t="shared" si="0"/>
        <v>199990</v>
      </c>
      <c r="D16" s="22">
        <f t="shared" si="1"/>
        <v>0.94788739436971847</v>
      </c>
      <c r="E16" s="1">
        <v>12838</v>
      </c>
      <c r="F16" s="25">
        <v>12528.480144222429</v>
      </c>
      <c r="G16" s="22">
        <f t="shared" si="2"/>
        <v>1.024705299622501</v>
      </c>
      <c r="H16" s="1">
        <v>22942</v>
      </c>
      <c r="I16" s="25">
        <v>23168.108438504816</v>
      </c>
      <c r="J16" s="22">
        <f t="shared" si="3"/>
        <v>0.99024053089595221</v>
      </c>
      <c r="K16" s="1">
        <v>34477</v>
      </c>
      <c r="L16" s="25">
        <v>36626.648546587741</v>
      </c>
      <c r="M16" s="22">
        <f t="shared" si="4"/>
        <v>0.94130916608836135</v>
      </c>
      <c r="N16" s="1">
        <v>47435</v>
      </c>
      <c r="O16" s="25">
        <v>50128.233509266705</v>
      </c>
      <c r="P16" s="22">
        <f t="shared" si="5"/>
        <v>0.94627312153800847</v>
      </c>
      <c r="Q16" s="1">
        <v>65926</v>
      </c>
      <c r="R16" s="25">
        <v>77538.529361418303</v>
      </c>
      <c r="S16" s="22">
        <f t="shared" si="6"/>
        <v>0.85023536740952843</v>
      </c>
      <c r="U16" s="5"/>
      <c r="V16" s="5"/>
    </row>
    <row r="17" spans="1:22" ht="13.2" customHeight="1" x14ac:dyDescent="0.25">
      <c r="A17" s="13" t="s">
        <v>12</v>
      </c>
      <c r="B17" s="1">
        <f>Ethnicity!B17</f>
        <v>60257</v>
      </c>
      <c r="C17" s="1">
        <f t="shared" si="0"/>
        <v>62317.500000000007</v>
      </c>
      <c r="D17" s="22">
        <f t="shared" si="1"/>
        <v>0.96693545151843374</v>
      </c>
      <c r="E17" s="1">
        <v>11575</v>
      </c>
      <c r="F17" s="25">
        <v>10914.946588435176</v>
      </c>
      <c r="G17" s="22">
        <f t="shared" si="2"/>
        <v>1.0604724362338316</v>
      </c>
      <c r="H17" s="1">
        <v>14750</v>
      </c>
      <c r="I17" s="25">
        <v>14935.360937884474</v>
      </c>
      <c r="J17" s="22">
        <f t="shared" si="3"/>
        <v>0.98758912230809937</v>
      </c>
      <c r="K17" s="1">
        <v>15292</v>
      </c>
      <c r="L17" s="25">
        <v>16375.95825765842</v>
      </c>
      <c r="M17" s="22">
        <f t="shared" si="4"/>
        <v>0.93380794939731282</v>
      </c>
      <c r="N17" s="1">
        <v>13025</v>
      </c>
      <c r="O17" s="25">
        <v>14153.205971396255</v>
      </c>
      <c r="P17" s="22">
        <f t="shared" si="5"/>
        <v>0.92028619002109002</v>
      </c>
      <c r="Q17" s="1">
        <v>5239</v>
      </c>
      <c r="R17" s="25">
        <v>5938.0282446256815</v>
      </c>
      <c r="S17" s="22">
        <f t="shared" si="6"/>
        <v>0.88227940053024345</v>
      </c>
      <c r="U17" s="5"/>
      <c r="V17" s="5"/>
    </row>
    <row r="18" spans="1:22" ht="13.2" customHeight="1" x14ac:dyDescent="0.25">
      <c r="A18" s="13" t="s">
        <v>13</v>
      </c>
      <c r="B18" s="1">
        <f>Ethnicity!B18</f>
        <v>325916</v>
      </c>
      <c r="C18" s="1">
        <f t="shared" si="0"/>
        <v>352710</v>
      </c>
      <c r="D18" s="22">
        <f t="shared" si="1"/>
        <v>0.92403390887698111</v>
      </c>
      <c r="E18" s="1">
        <v>87933</v>
      </c>
      <c r="F18" s="25">
        <v>82026.372995532511</v>
      </c>
      <c r="G18" s="22">
        <f t="shared" si="2"/>
        <v>1.0720088770082421</v>
      </c>
      <c r="H18" s="1">
        <v>75877</v>
      </c>
      <c r="I18" s="25">
        <v>84248.432286176947</v>
      </c>
      <c r="J18" s="22">
        <f t="shared" si="3"/>
        <v>0.9006339695706066</v>
      </c>
      <c r="K18" s="1">
        <v>62847</v>
      </c>
      <c r="L18" s="25">
        <v>73661.952035994022</v>
      </c>
      <c r="M18" s="22">
        <f t="shared" si="4"/>
        <v>0.85318130001891035</v>
      </c>
      <c r="N18" s="1">
        <v>58835</v>
      </c>
      <c r="O18" s="25">
        <v>70764.284211897393</v>
      </c>
      <c r="P18" s="22">
        <f t="shared" si="5"/>
        <v>0.83142224436021694</v>
      </c>
      <c r="Q18" s="1">
        <v>33001</v>
      </c>
      <c r="R18" s="25">
        <v>42008.958470399069</v>
      </c>
      <c r="S18" s="22">
        <f t="shared" si="6"/>
        <v>0.78557053546694378</v>
      </c>
      <c r="U18" s="5"/>
      <c r="V18" s="5"/>
    </row>
    <row r="19" spans="1:22" ht="13.2" customHeight="1" x14ac:dyDescent="0.25">
      <c r="A19" s="13" t="s">
        <v>48</v>
      </c>
      <c r="B19" s="1">
        <f>Ethnicity!B19</f>
        <v>49322</v>
      </c>
      <c r="C19" s="1">
        <f t="shared" si="0"/>
        <v>51712.5</v>
      </c>
      <c r="D19" s="22">
        <f t="shared" si="1"/>
        <v>0.95377326565143827</v>
      </c>
      <c r="E19" s="1">
        <v>5557</v>
      </c>
      <c r="F19" s="25">
        <v>4740.3194573832889</v>
      </c>
      <c r="G19" s="22">
        <f t="shared" si="2"/>
        <v>1.1722838618702565</v>
      </c>
      <c r="H19" s="1">
        <v>4764</v>
      </c>
      <c r="I19" s="25">
        <v>4869.7291200875106</v>
      </c>
      <c r="J19" s="22">
        <f t="shared" si="3"/>
        <v>0.97828850076046725</v>
      </c>
      <c r="K19" s="1">
        <v>5387</v>
      </c>
      <c r="L19" s="25">
        <v>5686.7232373698916</v>
      </c>
      <c r="M19" s="22">
        <f t="shared" si="4"/>
        <v>0.94729421059208896</v>
      </c>
      <c r="N19" s="1">
        <v>9893</v>
      </c>
      <c r="O19" s="25">
        <v>10677.6695742059</v>
      </c>
      <c r="P19" s="22">
        <f t="shared" si="5"/>
        <v>0.92651303088630588</v>
      </c>
      <c r="Q19" s="1">
        <v>22289</v>
      </c>
      <c r="R19" s="25">
        <v>25738.058610953409</v>
      </c>
      <c r="S19" s="22">
        <f t="shared" si="6"/>
        <v>0.86599383181583145</v>
      </c>
      <c r="U19" s="5"/>
      <c r="V19" s="5"/>
    </row>
    <row r="20" spans="1:22" ht="13.2" customHeight="1" x14ac:dyDescent="0.25">
      <c r="A20" s="13" t="s">
        <v>14</v>
      </c>
      <c r="B20" s="1">
        <f>Ethnicity!B20</f>
        <v>118645</v>
      </c>
      <c r="C20" s="1">
        <f t="shared" si="0"/>
        <v>127177.5</v>
      </c>
      <c r="D20" s="22">
        <f t="shared" si="1"/>
        <v>0.93290872992471152</v>
      </c>
      <c r="E20" s="1">
        <v>18192</v>
      </c>
      <c r="F20" s="25">
        <v>16385.789333520228</v>
      </c>
      <c r="G20" s="22">
        <f t="shared" si="2"/>
        <v>1.1102303117485361</v>
      </c>
      <c r="H20" s="1">
        <v>25719</v>
      </c>
      <c r="I20" s="25">
        <v>27985.145328736206</v>
      </c>
      <c r="J20" s="22">
        <f t="shared" si="3"/>
        <v>0.91902327816717677</v>
      </c>
      <c r="K20" s="1">
        <v>25510</v>
      </c>
      <c r="L20" s="25">
        <v>30100.258071294134</v>
      </c>
      <c r="M20" s="22">
        <f t="shared" si="4"/>
        <v>0.84750103934584708</v>
      </c>
      <c r="N20" s="1">
        <v>26908</v>
      </c>
      <c r="O20" s="25">
        <v>32610.811591887454</v>
      </c>
      <c r="P20" s="22">
        <f t="shared" si="5"/>
        <v>0.825125125272683</v>
      </c>
      <c r="Q20" s="1">
        <v>16259</v>
      </c>
      <c r="R20" s="25">
        <v>20095.495674561978</v>
      </c>
      <c r="S20" s="22">
        <f t="shared" si="6"/>
        <v>0.8090867855815852</v>
      </c>
      <c r="U20" s="5"/>
      <c r="V20" s="5"/>
    </row>
    <row r="21" spans="1:22" ht="13.2" customHeight="1" x14ac:dyDescent="0.25">
      <c r="A21" s="13" t="s">
        <v>15</v>
      </c>
      <c r="B21" s="1">
        <f>Ethnicity!B21</f>
        <v>418529</v>
      </c>
      <c r="C21" s="1">
        <f t="shared" si="0"/>
        <v>448495</v>
      </c>
      <c r="D21" s="22">
        <f t="shared" si="1"/>
        <v>0.93318543127571096</v>
      </c>
      <c r="E21" s="1">
        <v>68508</v>
      </c>
      <c r="F21" s="25">
        <v>64440.844897252129</v>
      </c>
      <c r="G21" s="22">
        <f t="shared" si="2"/>
        <v>1.0631145527224659</v>
      </c>
      <c r="H21" s="1">
        <v>62789</v>
      </c>
      <c r="I21" s="25">
        <v>67961.972232776068</v>
      </c>
      <c r="J21" s="22">
        <f t="shared" si="3"/>
        <v>0.9238843126114975</v>
      </c>
      <c r="K21" s="1">
        <v>82631</v>
      </c>
      <c r="L21" s="25">
        <v>91631.652646838134</v>
      </c>
      <c r="M21" s="22">
        <f t="shared" si="4"/>
        <v>0.9017735423639256</v>
      </c>
      <c r="N21" s="1">
        <v>94174</v>
      </c>
      <c r="O21" s="25">
        <v>108923.72808378526</v>
      </c>
      <c r="P21" s="22">
        <f t="shared" si="5"/>
        <v>0.86458663926339707</v>
      </c>
      <c r="Q21" s="1">
        <v>96816</v>
      </c>
      <c r="R21" s="25">
        <v>115536.80213934841</v>
      </c>
      <c r="S21" s="22">
        <f t="shared" si="6"/>
        <v>0.83796676216839261</v>
      </c>
      <c r="U21" s="5"/>
      <c r="V21" s="5"/>
    </row>
    <row r="22" spans="1:22" ht="13.2" customHeight="1" x14ac:dyDescent="0.25">
      <c r="A22" s="13" t="s">
        <v>16</v>
      </c>
      <c r="B22" s="1">
        <f>Ethnicity!B22</f>
        <v>48371</v>
      </c>
      <c r="C22" s="1">
        <f t="shared" si="0"/>
        <v>50285</v>
      </c>
      <c r="D22" s="22">
        <f t="shared" si="1"/>
        <v>0.96193695933180867</v>
      </c>
      <c r="E22" s="1">
        <v>7707</v>
      </c>
      <c r="F22" s="25">
        <v>7375.2258991418885</v>
      </c>
      <c r="G22" s="22">
        <f t="shared" si="2"/>
        <v>1.0449849408540439</v>
      </c>
      <c r="H22" s="1">
        <v>10171</v>
      </c>
      <c r="I22" s="25">
        <v>10285.324554582257</v>
      </c>
      <c r="J22" s="22">
        <f t="shared" si="3"/>
        <v>0.98888469158405656</v>
      </c>
      <c r="K22" s="1">
        <v>8355</v>
      </c>
      <c r="L22" s="25">
        <v>8500.3350147170204</v>
      </c>
      <c r="M22" s="22">
        <f t="shared" si="4"/>
        <v>0.98290243684920708</v>
      </c>
      <c r="N22" s="1">
        <v>12191</v>
      </c>
      <c r="O22" s="25">
        <v>13741.206957602755</v>
      </c>
      <c r="P22" s="22">
        <f t="shared" si="5"/>
        <v>0.88718553163591973</v>
      </c>
      <c r="Q22" s="1">
        <v>9112</v>
      </c>
      <c r="R22" s="25">
        <v>10382.907573956081</v>
      </c>
      <c r="S22" s="22">
        <f t="shared" si="6"/>
        <v>0.87759617766954257</v>
      </c>
      <c r="U22" s="5"/>
      <c r="V22" s="5"/>
    </row>
    <row r="23" spans="1:22" ht="13.2" customHeight="1" x14ac:dyDescent="0.25">
      <c r="A23" s="13" t="s">
        <v>49</v>
      </c>
      <c r="B23" s="1">
        <f>Ethnicity!B23</f>
        <v>605041</v>
      </c>
      <c r="C23" s="1">
        <f t="shared" si="0"/>
        <v>641405.00000000012</v>
      </c>
      <c r="D23" s="22">
        <f t="shared" si="1"/>
        <v>0.94330571167982769</v>
      </c>
      <c r="E23" s="1">
        <v>158381</v>
      </c>
      <c r="F23" s="25">
        <v>166959.28578752716</v>
      </c>
      <c r="G23" s="22">
        <f t="shared" si="2"/>
        <v>0.94862049303179274</v>
      </c>
      <c r="H23" s="1">
        <v>161293</v>
      </c>
      <c r="I23" s="25">
        <v>170415.49739974702</v>
      </c>
      <c r="J23" s="22">
        <f t="shared" si="3"/>
        <v>0.94646908562342658</v>
      </c>
      <c r="K23" s="1">
        <v>133481</v>
      </c>
      <c r="L23" s="25">
        <v>143334.61398855591</v>
      </c>
      <c r="M23" s="22">
        <f t="shared" si="4"/>
        <v>0.93125447012162299</v>
      </c>
      <c r="N23" s="1">
        <v>94278</v>
      </c>
      <c r="O23" s="25">
        <v>107035.4945356056</v>
      </c>
      <c r="P23" s="22">
        <f t="shared" si="5"/>
        <v>0.88081061716062992</v>
      </c>
      <c r="Q23" s="1">
        <v>45490</v>
      </c>
      <c r="R23" s="25">
        <v>53660.108288564341</v>
      </c>
      <c r="S23" s="22">
        <f t="shared" si="6"/>
        <v>0.84774335070983264</v>
      </c>
      <c r="U23" s="5"/>
      <c r="V23" s="5"/>
    </row>
    <row r="24" spans="1:22" ht="13.2" customHeight="1" x14ac:dyDescent="0.25">
      <c r="A24" s="13" t="s">
        <v>17</v>
      </c>
      <c r="B24" s="1">
        <f>Ethnicity!B24</f>
        <v>31611</v>
      </c>
      <c r="C24" s="1">
        <f t="shared" si="0"/>
        <v>32724.999999999993</v>
      </c>
      <c r="D24" s="22">
        <f t="shared" si="1"/>
        <v>0.9659587471352179</v>
      </c>
      <c r="E24" s="1">
        <v>3346</v>
      </c>
      <c r="F24" s="25">
        <v>2844.2389138179919</v>
      </c>
      <c r="G24" s="22">
        <f t="shared" si="2"/>
        <v>1.1764131289197728</v>
      </c>
      <c r="H24" s="1">
        <v>5670</v>
      </c>
      <c r="I24" s="25">
        <v>5762.252196927976</v>
      </c>
      <c r="J24" s="22">
        <f t="shared" si="3"/>
        <v>0.98399025350241376</v>
      </c>
      <c r="K24" s="1">
        <v>10390</v>
      </c>
      <c r="L24" s="25">
        <v>11454.716930977691</v>
      </c>
      <c r="M24" s="22">
        <f t="shared" si="4"/>
        <v>0.90704991337688046</v>
      </c>
      <c r="N24" s="1">
        <v>8243</v>
      </c>
      <c r="O24" s="25">
        <v>9221.7444114305781</v>
      </c>
      <c r="P24" s="22">
        <f t="shared" si="5"/>
        <v>0.89386558900749835</v>
      </c>
      <c r="Q24" s="1">
        <v>3076</v>
      </c>
      <c r="R24" s="25">
        <v>3442.0475468457598</v>
      </c>
      <c r="S24" s="22">
        <f t="shared" si="6"/>
        <v>0.89365412828733282</v>
      </c>
      <c r="U24" s="5"/>
      <c r="V24" s="5"/>
    </row>
    <row r="25" spans="1:22" ht="13.2" customHeight="1" x14ac:dyDescent="0.25">
      <c r="A25" s="13" t="s">
        <v>18</v>
      </c>
      <c r="B25" s="1">
        <f>Ethnicity!B25</f>
        <v>65539</v>
      </c>
      <c r="C25" s="1">
        <f t="shared" si="0"/>
        <v>69245</v>
      </c>
      <c r="D25" s="22">
        <f t="shared" si="1"/>
        <v>0.94647989024478296</v>
      </c>
      <c r="E25" s="1">
        <v>5314</v>
      </c>
      <c r="F25" s="25">
        <v>5331.4208327661263</v>
      </c>
      <c r="G25" s="22">
        <f t="shared" si="2"/>
        <v>0.99673242212299951</v>
      </c>
      <c r="H25" s="1">
        <v>6438</v>
      </c>
      <c r="I25" s="25">
        <v>6556.7436876687088</v>
      </c>
      <c r="J25" s="22">
        <f t="shared" si="3"/>
        <v>0.98188983841292587</v>
      </c>
      <c r="K25" s="1">
        <v>12184</v>
      </c>
      <c r="L25" s="25">
        <v>13380.641150921545</v>
      </c>
      <c r="M25" s="22">
        <f t="shared" si="4"/>
        <v>0.910569221801518</v>
      </c>
      <c r="N25" s="1">
        <v>16608</v>
      </c>
      <c r="O25" s="25">
        <v>18231.525874722953</v>
      </c>
      <c r="P25" s="22">
        <f t="shared" si="5"/>
        <v>0.91094953401712331</v>
      </c>
      <c r="Q25" s="1">
        <v>23682</v>
      </c>
      <c r="R25" s="25">
        <v>25744.668453920676</v>
      </c>
      <c r="S25" s="22">
        <f t="shared" si="6"/>
        <v>0.91987978180365537</v>
      </c>
      <c r="U25" s="5"/>
      <c r="V25" s="5"/>
    </row>
    <row r="26" spans="1:22" ht="13.2" customHeight="1" x14ac:dyDescent="0.25">
      <c r="A26" s="19" t="s">
        <v>19</v>
      </c>
      <c r="B26" s="20">
        <f>Ethnicity!B26</f>
        <v>4815351</v>
      </c>
      <c r="C26" s="20">
        <f>SUM(C6:C25)</f>
        <v>5145862.5</v>
      </c>
      <c r="D26" s="21">
        <f t="shared" si="1"/>
        <v>0.93577140858310925</v>
      </c>
      <c r="E26" s="20">
        <v>1042823</v>
      </c>
      <c r="F26" s="20">
        <v>1035051.3360331216</v>
      </c>
      <c r="G26" s="21">
        <f t="shared" si="2"/>
        <v>1.0075084816533484</v>
      </c>
      <c r="H26" s="20">
        <v>952099</v>
      </c>
      <c r="I26" s="20">
        <v>1023173.5817167786</v>
      </c>
      <c r="J26" s="21">
        <f t="shared" si="3"/>
        <v>0.93053516726113783</v>
      </c>
      <c r="K26" s="20">
        <v>912136</v>
      </c>
      <c r="L26" s="20">
        <v>1015639.9732554954</v>
      </c>
      <c r="M26" s="21">
        <f t="shared" si="4"/>
        <v>0.89808989801402994</v>
      </c>
      <c r="N26" s="20">
        <v>893381</v>
      </c>
      <c r="O26" s="20">
        <v>1018217.6480580817</v>
      </c>
      <c r="P26" s="21">
        <f t="shared" si="5"/>
        <v>0.87739689221045525</v>
      </c>
      <c r="Q26" s="20">
        <v>895619</v>
      </c>
      <c r="R26" s="20">
        <v>1053779.9609365223</v>
      </c>
      <c r="S26" s="21">
        <f t="shared" si="6"/>
        <v>0.84991082882619962</v>
      </c>
      <c r="U26" s="5"/>
      <c r="V26" s="5"/>
    </row>
    <row r="28" spans="1:22" ht="12" x14ac:dyDescent="0.25">
      <c r="A28" s="3" t="s">
        <v>37</v>
      </c>
      <c r="B28" s="5"/>
      <c r="C28" s="6"/>
      <c r="D28" s="7"/>
      <c r="E28" s="5"/>
      <c r="F28" s="8"/>
      <c r="G28" s="9"/>
      <c r="H28" s="5"/>
      <c r="I28" s="8"/>
      <c r="J28" s="10"/>
      <c r="K28" s="5"/>
      <c r="L28" s="8"/>
      <c r="M28" s="10"/>
      <c r="N28" s="5"/>
      <c r="O28" s="8"/>
      <c r="P28" s="10"/>
      <c r="Q28" s="5"/>
      <c r="R28" s="8"/>
      <c r="S28" s="10"/>
    </row>
    <row r="29" spans="1:22" x14ac:dyDescent="0.25">
      <c r="A29" s="3" t="str">
        <f>Ethnicity!A29</f>
        <v xml:space="preserve">           Population is based on projections provided by Stats NZ in Dec 2021. </v>
      </c>
    </row>
    <row r="30" spans="1:22" ht="12" x14ac:dyDescent="0.25">
      <c r="A30" s="26" t="s">
        <v>44</v>
      </c>
      <c r="B30" s="23"/>
      <c r="C30" s="23"/>
      <c r="D30" s="23"/>
      <c r="E30" s="23"/>
      <c r="F30" s="23"/>
      <c r="G30" s="23"/>
      <c r="H30" s="23"/>
      <c r="I30" s="23"/>
    </row>
    <row r="33" spans="1:3" x14ac:dyDescent="0.25">
      <c r="A33" s="26"/>
      <c r="B33" s="5"/>
      <c r="C33" s="5"/>
    </row>
    <row r="34" spans="1:3" x14ac:dyDescent="0.25">
      <c r="B34" s="5"/>
    </row>
  </sheetData>
  <pageMargins left="0.31496062992125984" right="0.31496062992125984" top="0.55118110236220474" bottom="0.35433070866141736" header="0.31496062992125984" footer="0.31496062992125984"/>
  <pageSetup paperSize="9" scale="65" orientation="landscape" r:id="rId1"/>
  <rowBreaks count="2" manualBreakCount="2">
    <brk id="27" max="16383" man="1"/>
    <brk id="53" max="16383" man="1"/>
  </rowBreaks>
  <ignoredErrors>
    <ignoredError sqref="A3:XFD3 A27:T28 G6:G25 J6:J25 M6:M25 P6:P25 S7:T25 C6:D25 B31:XFD31 B30:XFD30 C26:D26 G26 J26 M26 P26 S26:T26 B1:XFD1 B2:XFD2 A5:XFD5 A4:P4 R4:XFD4 B29:P29 R29:T29 A35 B32:XFD32 S6:T6 X6:XFD6 X7:XFD25 X26:XFD26 A37:XFD1048576 B36:XFD36 X27:XFD28 X29:XFD29 A34 D34:XFD34 D35:XFD35 D33:XFD33" formula="1"/>
    <ignoredError sqref="A1" formula="1" unlockedFormula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Pikau document" ma:contentTypeID="0x010100D5C1E13D20A8554992C24F7EE470E023002950EC02031D6D4799265BD36BF630E8" ma:contentTypeVersion="13" ma:contentTypeDescription="Create a new document." ma:contentTypeScope="" ma:versionID="547cbfa4ee7bdee21f5fc10de88f2bae">
  <xsd:schema xmlns:xsd="http://www.w3.org/2001/XMLSchema" xmlns:xs="http://www.w3.org/2001/XMLSchema" xmlns:p="http://schemas.microsoft.com/office/2006/metadata/properties" xmlns:ns1="http://schemas.microsoft.com/sharepoint/v3" xmlns:ns2="9253c88c-d550-4ff1-afdc-d5dc691f60b0" xmlns:ns3="99bafffc-51bf-4b0f-a18e-b3c6dcf77d93" xmlns:ns4="d3b74e82-c9ec-4ac4-aba2-12ff7e201463" targetNamespace="http://schemas.microsoft.com/office/2006/metadata/properties" ma:root="true" ma:fieldsID="d1d47e02c23a3c8ba6e79221f9fd1231" ns1:_="" ns2:_="" ns3:_="" ns4:_="">
    <xsd:import namespace="http://schemas.microsoft.com/sharepoint/v3"/>
    <xsd:import namespace="9253c88c-d550-4ff1-afdc-d5dc691f60b0"/>
    <xsd:import namespace="99bafffc-51bf-4b0f-a18e-b3c6dcf77d93"/>
    <xsd:import namespace="d3b74e82-c9ec-4ac4-aba2-12ff7e201463"/>
    <xsd:element name="properties">
      <xsd:complexType>
        <xsd:sequence>
          <xsd:element name="documentManagement">
            <xsd:complexType>
              <xsd:all>
                <xsd:element ref="ns2:TaxCatchAll" minOccurs="0"/>
                <xsd:element ref="ns3:TaxCatchAllLabel" minOccurs="0"/>
                <xsd:element ref="ns3:ka9b207035bc48f2a4f6a2bfed7195b7" minOccurs="0"/>
                <xsd:element ref="ns1:Name" minOccurs="0"/>
                <xsd:element ref="ns3:f3e7f0a218d8438586e2a8545792c0ef" minOccurs="0"/>
                <xsd:element ref="ns3:mb22360ee3e3407ca28e907eb3b7ca6b" minOccurs="0"/>
                <xsd:element ref="ns3:p7110e5651294189b89368865130750f" minOccurs="0"/>
                <xsd:element ref="ns3:p777f0da518742b188a1f7fd5ee91810" minOccurs="0"/>
                <xsd:element ref="ns3:HNZReviewDate" minOccurs="0"/>
                <xsd:element ref="ns4:_dlc_DocId" minOccurs="0"/>
                <xsd:element ref="ns4:_dlc_DocIdUrl" minOccurs="0"/>
                <xsd:element ref="ns4:_dlc_DocIdPersistId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DateputinAWS" minOccurs="0"/>
                <xsd:element ref="ns3:Publish_x002f_UpdateinAWS" minOccurs="0"/>
                <xsd:element ref="ns3:AWSUploadName" minOccurs="0"/>
                <xsd:element ref="ns3:Test" minOccurs="0"/>
                <xsd:element ref="ns3:FileURL" minOccurs="0"/>
                <xsd:element ref="ns3:Control_x0020_state"/>
                <xsd:element ref="ns3:SME_x0020__x002f__x0020_Owner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Name" ma:index="12" nillable="true" ma:displayName="Account" ma:internalName="Nam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253c88c-d550-4ff1-afdc-d5dc691f60b0" elementFormDefault="qualified">
    <xsd:import namespace="http://schemas.microsoft.com/office/2006/documentManagement/types"/>
    <xsd:import namespace="http://schemas.microsoft.com/office/infopath/2007/PartnerControls"/>
    <xsd:element name="TaxCatchAll" ma:index="8" nillable="true" ma:displayName="Taxonomy Catch All Column" ma:description="" ma:hidden="true" ma:list="{fea06a53-5f16-4c59-aaa2-de483fadc888}" ma:internalName="TaxCatchAll" ma:showField="CatchAllData" ma:web="d3b74e82-c9ec-4ac4-aba2-12ff7e20146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9bafffc-51bf-4b0f-a18e-b3c6dcf77d93" elementFormDefault="qualified">
    <xsd:import namespace="http://schemas.microsoft.com/office/2006/documentManagement/types"/>
    <xsd:import namespace="http://schemas.microsoft.com/office/infopath/2007/PartnerControls"/>
    <xsd:element name="TaxCatchAllLabel" ma:index="9" nillable="true" ma:displayName="Taxonomy Catch All Column1" ma:hidden="true" ma:list="{fea06a53-5f16-4c59-aaa2-de483fadc888}" ma:internalName="TaxCatchAllLabel" ma:readOnly="true" ma:showField="CatchAllDataLabel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ka9b207035bc48f2a4f6a2bfed7195b7" ma:index="10" nillable="true" ma:displayName="Business Function_0" ma:hidden="true" ma:internalName="ka9b207035bc48f2a4f6a2bfed7195b7">
      <xsd:simpleType>
        <xsd:restriction base="dms:Note"/>
      </xsd:simpleType>
    </xsd:element>
    <xsd:element name="f3e7f0a218d8438586e2a8545792c0ef" ma:index="13" nillable="true" ma:displayName="Topic_0" ma:hidden="true" ma:internalName="f3e7f0a218d8438586e2a8545792c0ef">
      <xsd:simpleType>
        <xsd:restriction base="dms:Note"/>
      </xsd:simpleType>
    </xsd:element>
    <xsd:element name="mb22360ee3e3407ca28e907eb3b7ca6b" ma:index="15" nillable="true" ma:displayName="Status_0" ma:hidden="true" ma:internalName="mb22360ee3e3407ca28e907eb3b7ca6b">
      <xsd:simpleType>
        <xsd:restriction base="dms:Note"/>
      </xsd:simpleType>
    </xsd:element>
    <xsd:element name="p7110e5651294189b89368865130750f" ma:index="17" nillable="true" ma:displayName="Region_0" ma:hidden="true" ma:internalName="p7110e5651294189b89368865130750f">
      <xsd:simpleType>
        <xsd:restriction base="dms:Note"/>
      </xsd:simpleType>
    </xsd:element>
    <xsd:element name="p777f0da518742b188a1f7fd5ee91810" ma:index="19" nillable="true" ma:displayName="Local Area_0" ma:hidden="true" ma:internalName="p777f0da518742b188a1f7fd5ee91810">
      <xsd:simpleType>
        <xsd:restriction base="dms:Note"/>
      </xsd:simpleType>
    </xsd:element>
    <xsd:element name="HNZReviewDate" ma:index="21" nillable="true" ma:displayName="Review Date" ma:description="Review Date for content" ma:format="DateOnly" ma:internalName="HNZReviewDate">
      <xsd:simpleType>
        <xsd:restriction base="dms:DateTime"/>
      </xsd:simpleType>
    </xsd:element>
    <xsd:element name="MediaServiceMetadata" ma:index="25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26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27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DateputinAWS" ma:index="28" nillable="true" ma:displayName="Date put in AWS" ma:format="DateTime" ma:internalName="DateputinAWS">
      <xsd:simpleType>
        <xsd:restriction base="dms:DateTime"/>
      </xsd:simpleType>
    </xsd:element>
    <xsd:element name="Publish_x002f_UpdateinAWS" ma:index="29" nillable="true" ma:displayName="Publish / Update in AWS" ma:default="1" ma:format="Dropdown" ma:internalName="Publish_x002f_UpdateinAWS">
      <xsd:simpleType>
        <xsd:restriction base="dms:Boolean"/>
      </xsd:simpleType>
    </xsd:element>
    <xsd:element name="AWSUploadName" ma:index="30" nillable="true" ma:displayName="AWS Upload Name" ma:format="Dropdown" ma:internalName="AWSUploadName">
      <xsd:simpleType>
        <xsd:restriction base="dms:Text">
          <xsd:maxLength value="255"/>
        </xsd:restriction>
      </xsd:simpleType>
    </xsd:element>
    <xsd:element name="Test" ma:index="31" nillable="true" ma:displayName="Test" ma:default="0" ma:format="Dropdown" ma:internalName="Test">
      <xsd:simpleType>
        <xsd:restriction base="dms:Boolean"/>
      </xsd:simpleType>
    </xsd:element>
    <xsd:element name="FileURL" ma:index="32" nillable="true" ma:displayName="File URL" ma:format="Dropdown" ma:internalName="FileURL">
      <xsd:simpleType>
        <xsd:restriction base="dms:Text">
          <xsd:maxLength value="255"/>
        </xsd:restriction>
      </xsd:simpleType>
    </xsd:element>
    <xsd:element name="Control_x0020_state" ma:index="33" ma:displayName="Control state" ma:format="Dropdown" ma:internalName="Control_x0020_state">
      <xsd:simpleType>
        <xsd:restriction base="dms:Choice">
          <xsd:enumeration value="Semi-controlled"/>
          <xsd:enumeration value="Uncontrolled"/>
        </xsd:restriction>
      </xsd:simpleType>
    </xsd:element>
    <xsd:element name="SME_x0020__x002f__x0020_Owner" ma:index="34" ma:displayName="SME / Owner" ma:list="UserInfo" ma:SharePointGroup="0" ma:internalName="SME_x0020__x002f__x0020_Owner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b74e82-c9ec-4ac4-aba2-12ff7e201463" elementFormDefault="qualified">
    <xsd:import namespace="http://schemas.microsoft.com/office/2006/documentManagement/types"/>
    <xsd:import namespace="http://schemas.microsoft.com/office/infopath/2007/PartnerControls"/>
    <xsd:element name="_dlc_DocId" ma:index="22" nillable="true" ma:displayName="Document ID Value" ma:description="The value of the document ID assigned to this item." ma:indexed="true" ma:internalName="_dlc_DocId" ma:readOnly="true">
      <xsd:simpleType>
        <xsd:restriction base="dms:Text"/>
      </xsd:simpleType>
    </xsd:element>
    <xsd:element name="_dlc_DocIdUrl" ma:index="23" nillable="true" ma:displayName="Document ID" ma:description="Permanent link to this document." ma:hidden="true" ma:internalName="_dlc_DocIdUrl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24" nillable="true" ma:displayName="Persist ID" ma:description="Keep ID on add." ma:hidden="true" ma:internalName="_dlc_DocIdPersistId" ma:readOnly="true">
      <xsd:simpleType>
        <xsd:restriction base="dms:Boolea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spe:Receivers xmlns:spe="http://schemas.microsoft.com/sharepoint/events">
  <Receiver>
    <Name>Document ID Generator</Name>
    <Synchronization>Synchronous</Synchronization>
    <Type>10001</Type>
    <SequenceNumber>1000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10002</Type>
    <SequenceNumber>1001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10004</Type>
    <SequenceNumber>1002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10006</Type>
    <SequenceNumber>1003</SequenceNumber>
    <Url/>
    <Assembly>Microsoft.Office.DocumentManagement, Version=16.0.0.0, Culture=neutral, PublicKeyToken=71e9bce111e9429c</Assembly>
    <Class>Microsoft.Office.DocumentManagement.Internal.DocIdHandler</Class>
    <Data/>
    <Filter/>
  </Receiver>
</spe:Receiver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Publish_x002f_UpdateinAWS xmlns="99bafffc-51bf-4b0f-a18e-b3c6dcf77d93">true</Publish_x002f_UpdateinAWS>
    <f3e7f0a218d8438586e2a8545792c0ef xmlns="99bafffc-51bf-4b0f-a18e-b3c6dcf77d93" xsi:nil="true"/>
    <mb22360ee3e3407ca28e907eb3b7ca6b xmlns="99bafffc-51bf-4b0f-a18e-b3c6dcf77d93" xsi:nil="true"/>
    <HNZReviewDate xmlns="99bafffc-51bf-4b0f-a18e-b3c6dcf77d93" xsi:nil="true"/>
    <DateputinAWS xmlns="99bafffc-51bf-4b0f-a18e-b3c6dcf77d93" xsi:nil="true"/>
    <FileURL xmlns="99bafffc-51bf-4b0f-a18e-b3c6dcf77d93" xsi:nil="true"/>
    <Test xmlns="99bafffc-51bf-4b0f-a18e-b3c6dcf77d93">false</Test>
    <Control_x0020_state xmlns="99bafffc-51bf-4b0f-a18e-b3c6dcf77d93">Semi-controlled</Control_x0020_state>
    <p7110e5651294189b89368865130750f xmlns="99bafffc-51bf-4b0f-a18e-b3c6dcf77d93" xsi:nil="true"/>
    <p777f0da518742b188a1f7fd5ee91810 xmlns="99bafffc-51bf-4b0f-a18e-b3c6dcf77d93" xsi:nil="true"/>
    <TaxCatchAll xmlns="9253c88c-d550-4ff1-afdc-d5dc691f60b0">
      <Value>2</Value>
      <Value>3</Value>
    </TaxCatchAll>
    <ka9b207035bc48f2a4f6a2bfed7195b7 xmlns="99bafffc-51bf-4b0f-a18e-b3c6dcf77d93" xsi:nil="true"/>
    <AWSUploadName xmlns="99bafffc-51bf-4b0f-a18e-b3c6dcf77d93" xsi:nil="true"/>
    <SME_x0020__x002f__x0020_Owner xmlns="99bafffc-51bf-4b0f-a18e-b3c6dcf77d93">
      <UserInfo>
        <DisplayName/>
        <AccountId/>
        <AccountType/>
      </UserInfo>
    </SME_x0020__x002f__x0020_Owner>
    <_dlc_DocId xmlns="d3b74e82-c9ec-4ac4-aba2-12ff7e201463">1001576-1159430328-761</_dlc_DocId>
    <_dlc_DocIdUrl xmlns="d3b74e82-c9ec-4ac4-aba2-12ff7e201463">
      <Url>https://hauoraaotearoa.sharepoint.com/sites/1001576/_layouts/15/DocIdRedir.aspx?ID=1001576-1159430328-761</Url>
      <Description>1001576-1159430328-761</Description>
    </_dlc_DocIdUrl>
  </documentManagement>
</p:properties>
</file>

<file path=customXml/itemProps1.xml><?xml version="1.0" encoding="utf-8"?>
<ds:datastoreItem xmlns:ds="http://schemas.openxmlformats.org/officeDocument/2006/customXml" ds:itemID="{C7286AF6-FEC1-43BC-A47C-58FD0468A8F4}"/>
</file>

<file path=customXml/itemProps2.xml><?xml version="1.0" encoding="utf-8"?>
<ds:datastoreItem xmlns:ds="http://schemas.openxmlformats.org/officeDocument/2006/customXml" ds:itemID="{B0FFAD9C-1A24-4042-8957-02FE8C633C14}"/>
</file>

<file path=customXml/itemProps3.xml><?xml version="1.0" encoding="utf-8"?>
<ds:datastoreItem xmlns:ds="http://schemas.openxmlformats.org/officeDocument/2006/customXml" ds:itemID="{CA36544D-8D86-4930-BADA-0425A0012C44}"/>
</file>

<file path=customXml/itemProps4.xml><?xml version="1.0" encoding="utf-8"?>
<ds:datastoreItem xmlns:ds="http://schemas.openxmlformats.org/officeDocument/2006/customXml" ds:itemID="{BF1F5D21-4788-4881-94B3-B2DFB65BBBC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Ethnicity</vt:lpstr>
      <vt:lpstr>Gender</vt:lpstr>
      <vt:lpstr>Age</vt:lpstr>
      <vt:lpstr>Deprivation</vt:lpstr>
    </vt:vector>
  </TitlesOfParts>
  <Company>Ministry of Health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Access to Primary Care Tables - January 2017</dc:title>
  <dc:creator>Ministry of Health</dc:creator>
  <cp:lastModifiedBy>Kathryn Featherstone</cp:lastModifiedBy>
  <cp:lastPrinted>2019-04-11T00:02:45Z</cp:lastPrinted>
  <dcterms:created xsi:type="dcterms:W3CDTF">2015-08-23T23:06:45Z</dcterms:created>
  <dcterms:modified xsi:type="dcterms:W3CDTF">2022-04-04T23:02:10Z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0x010100D5C1E13D20A8554992C24F7EE470E023002950EC02031D6D4799265BD36BF630E8</vt:lpwstr>
  </property>
  <property fmtid="{D5CDD505-2E9C-101B-9397-08002B2CF9AE}" pid="3" name="ka9b207035bc48f2a4f6a2bfed7195b70">
    <vt:lpwstr>Communications and Engagement|0a443b19-3158-4081-b497-657038be65a6</vt:lpwstr>
  </property>
  <property fmtid="{D5CDD505-2E9C-101B-9397-08002B2CF9AE}" pid="4" name="mb22360ee3e3407ca28e907eb3b7ca6b0">
    <vt:lpwstr>Draft|4dbd6f0d-7021-43d2-a391-03666245495e</vt:lpwstr>
  </property>
  <property fmtid="{D5CDD505-2E9C-101B-9397-08002B2CF9AE}" pid="5" name="BusinessFunction">
    <vt:lpwstr>3;#Communications and Engagement|0a443b19-3158-4081-b497-657038be65a6</vt:lpwstr>
  </property>
  <property fmtid="{D5CDD505-2E9C-101B-9397-08002B2CF9AE}" pid="6" name="HNZStatus">
    <vt:lpwstr>2;#Draft|4dbd6f0d-7021-43d2-a391-03666245495e</vt:lpwstr>
  </property>
  <property fmtid="{D5CDD505-2E9C-101B-9397-08002B2CF9AE}" pid="7" name="_dlc_DocIdItemGuid">
    <vt:lpwstr>34074c6c-4c4a-4e40-a09e-457d3c82ccdf</vt:lpwstr>
  </property>
  <property fmtid="{D5CDD505-2E9C-101B-9397-08002B2CF9AE}" pid="8" name="p777f0da518742b188a1f7fd5ee918100">
    <vt:lpwstr/>
  </property>
  <property fmtid="{D5CDD505-2E9C-101B-9397-08002B2CF9AE}" pid="9" name="f3e7f0a218d8438586e2a8545792c0ef0">
    <vt:lpwstr/>
  </property>
  <property fmtid="{D5CDD505-2E9C-101B-9397-08002B2CF9AE}" pid="10" name="p7110e5651294189b89368865130750f0">
    <vt:lpwstr/>
  </property>
  <property fmtid="{D5CDD505-2E9C-101B-9397-08002B2CF9AE}" pid="11" name="HNZLocalArea">
    <vt:lpwstr/>
  </property>
  <property fmtid="{D5CDD505-2E9C-101B-9397-08002B2CF9AE}" pid="12" name="HNZRegion">
    <vt:lpwstr/>
  </property>
  <property fmtid="{D5CDD505-2E9C-101B-9397-08002B2CF9AE}" pid="13" name="HNZTopic">
    <vt:lpwstr/>
  </property>
</Properties>
</file>