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2Q1\"/>
    </mc:Choice>
  </mc:AlternateContent>
  <xr:revisionPtr revIDLastSave="0" documentId="13_ncr:1_{F9694EB3-D5AB-4C6A-81E4-4366D6812D09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<sst xmlns="http://schemas.openxmlformats.org/spreadsheetml/2006/main" count="179" uniqueCount="50">
  <si>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</si>
  <si>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</si>
  <si>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</si>
  <si>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</si>
  <si>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</si>
  <si>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</si>
  <si>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</si>
  <si>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</si>
  <si>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</si>
  <si>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</si>
  <si>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</si>
  <si>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</si>
  <si>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</si>
  <si>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</si>
  <si>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</si>
  <si>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</si>
  <si>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</si>
  <si>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</si>
  <si>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</si>
  <si>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</si>
  <si>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</si>
  <si>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</si>
  <si>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</si>
  <si>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</si>
  <si>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</si>
  <si>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</si>
  <si>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</si>
  <si>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</si>
  <si>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</si>
  <si>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</si>
  <si>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</si>
  <si>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</si>
  <si>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</si>
  <si>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</si>
  <si>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</si>
  <si>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</si>
  <si>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</si>
  <si>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</si>
  <si>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</si>
  <si>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</si>
  <si>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</si>
  <si>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</si>
  <si>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</si>
  <si>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</si>
  <si>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</si>
  <si>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</si>
  <si>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</si>
  <si>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</si>
  <si>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Access to Primary Care by Ethnicity (January 2022)</t>
  </si>
  <si>
    <t xml:space="preserve">           Population is based on projections provided by Stats NZ in Dec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</si>
</sst>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3" width="9.44140625" style="3" customWidth="1"/>
    <col min="14" max="16384" width="9.109375" style="3"/>
  </cols>
  <sheetData>
    <row r="1" spans="1:14" ht="13.8" x14ac:dyDescent="0.25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2" customHeight="1" x14ac:dyDescent="0.25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2" customHeight="1" x14ac:dyDescent="0.25">
      <c r="A6" s="13" t="s">
        <v>4</v>
      </c>
      <c r="B6" s="1">
        <f>E6+H6+K6</f>
        <v>462532</v>
      </c>
      <c r="C6" s="1">
        <f t="shared" ref="C6:C25" si="0">F6+I6+L6</f>
        <v>498110</v>
      </c>
      <c r="D6" s="22">
        <f>IF(B6=0,"",B6/C6)</f>
        <v>0.92857400975688098</v>
      </c>
      <c r="E6" s="1">
        <v>33971</v>
      </c>
      <c r="F6" s="1">
        <v>41719.999999999985</v>
      </c>
      <c r="G6" s="22">
        <f>IF(E6=0,"",E6/F6)</f>
        <v>0.81426174496644321</v>
      </c>
      <c r="H6" s="1">
        <v>54627</v>
      </c>
      <c r="I6" s="1">
        <v>56210.000000000007</v>
      </c>
      <c r="J6" s="22">
        <f>IF(H6=0,"",H6/I6)</f>
        <v>0.97183775128980598</v>
      </c>
      <c r="K6" s="1">
        <v>373934</v>
      </c>
      <c r="L6" s="1">
        <v>400180</v>
      </c>
      <c r="M6" s="22">
        <f>IF(K6=0,"",K6/L6)</f>
        <v>0.934414513468939</v>
      </c>
      <c r="N6" s="5"/>
    </row>
    <row r="7" spans="1:14" ht="13.2" customHeight="1" x14ac:dyDescent="0.25">
      <c r="A7" s="13" t="s">
        <v>5</v>
      </c>
      <c r="B7" s="1">
        <f t="shared" ref="B7:B25" si="1">E7+H7+K7</f>
        <v>253190</v>
      </c>
      <c r="C7" s="1">
        <f t="shared" si="0"/>
        <v>271199.99999999988</v>
      </c>
      <c r="D7" s="22">
        <f t="shared" ref="D7:D26" si="2">IF(B7=0,"",B7/C7)</f>
        <v>0.93359144542772898</v>
      </c>
      <c r="E7" s="1">
        <v>61166</v>
      </c>
      <c r="F7" s="1">
        <v>70859.999999999985</v>
      </c>
      <c r="G7" s="22">
        <f t="shared" ref="G7:G26" si="3">IF(E7=0,"",E7/F7)</f>
        <v>0.86319503245836882</v>
      </c>
      <c r="H7" s="1">
        <v>4585</v>
      </c>
      <c r="I7" s="1">
        <v>5110</v>
      </c>
      <c r="J7" s="22">
        <f t="shared" ref="J7:J26" si="4">IF(H7=0,"",H7/I7)</f>
        <v>0.89726027397260277</v>
      </c>
      <c r="K7" s="1">
        <v>187439</v>
      </c>
      <c r="L7" s="1">
        <v>195229.99999999991</v>
      </c>
      <c r="M7" s="22">
        <f t="shared" ref="M7:M26" si="5">IF(K7=0,"",K7/L7)</f>
        <v>0.96009322337755509</v>
      </c>
      <c r="N7" s="5"/>
    </row>
    <row r="8" spans="1:14" ht="13.2" customHeight="1" x14ac:dyDescent="0.25">
      <c r="A8" s="13" t="s">
        <v>6</v>
      </c>
      <c r="B8" s="1">
        <f t="shared" si="1"/>
        <v>559481</v>
      </c>
      <c r="C8" s="1">
        <f t="shared" si="0"/>
        <v>589019.99999999988</v>
      </c>
      <c r="D8" s="22">
        <f t="shared" si="2"/>
        <v>0.94985059930053328</v>
      </c>
      <c r="E8" s="1">
        <v>49699</v>
      </c>
      <c r="F8" s="1">
        <v>60390</v>
      </c>
      <c r="G8" s="22">
        <f t="shared" si="3"/>
        <v>0.82296737870508363</v>
      </c>
      <c r="H8" s="1">
        <v>16286</v>
      </c>
      <c r="I8" s="1">
        <v>17949.999999999996</v>
      </c>
      <c r="J8" s="22">
        <f t="shared" si="4"/>
        <v>0.907298050139276</v>
      </c>
      <c r="K8" s="1">
        <v>493496</v>
      </c>
      <c r="L8" s="1">
        <v>510679.99999999988</v>
      </c>
      <c r="M8" s="22">
        <f t="shared" si="5"/>
        <v>0.96635074802224508</v>
      </c>
      <c r="N8" s="5"/>
    </row>
    <row r="9" spans="1:14" ht="13.2" customHeight="1" x14ac:dyDescent="0.25">
      <c r="A9" s="13" t="s">
        <v>43</v>
      </c>
      <c r="B9" s="1">
        <f t="shared" si="1"/>
        <v>303055</v>
      </c>
      <c r="C9" s="1">
        <f t="shared" si="0"/>
        <v>327480.00000000006</v>
      </c>
      <c r="D9" s="22">
        <f t="shared" si="2"/>
        <v>0.92541529253694865</v>
      </c>
      <c r="E9" s="1">
        <v>33465</v>
      </c>
      <c r="F9" s="1">
        <v>39520</v>
      </c>
      <c r="G9" s="22">
        <f t="shared" si="3"/>
        <v>0.84678643724696356</v>
      </c>
      <c r="H9" s="1">
        <v>22486</v>
      </c>
      <c r="I9" s="1">
        <v>23739.999999999993</v>
      </c>
      <c r="J9" s="22">
        <f t="shared" si="4"/>
        <v>0.94717775905644508</v>
      </c>
      <c r="K9" s="1">
        <v>247104</v>
      </c>
      <c r="L9" s="1">
        <v>264220.00000000006</v>
      </c>
      <c r="M9" s="22">
        <f t="shared" si="5"/>
        <v>0.93522064945878414</v>
      </c>
      <c r="N9" s="5"/>
    </row>
    <row r="10" spans="1:14" ht="13.2" customHeight="1" x14ac:dyDescent="0.25">
      <c r="A10" s="13" t="s">
        <v>7</v>
      </c>
      <c r="B10" s="1">
        <f t="shared" si="1"/>
        <v>567773</v>
      </c>
      <c r="C10" s="1">
        <f t="shared" si="0"/>
        <v>603950</v>
      </c>
      <c r="D10" s="22">
        <f t="shared" si="2"/>
        <v>0.94009934597234868</v>
      </c>
      <c r="E10" s="1">
        <v>80893</v>
      </c>
      <c r="F10" s="1">
        <v>99990</v>
      </c>
      <c r="G10" s="22">
        <f t="shared" si="3"/>
        <v>0.80901090109010898</v>
      </c>
      <c r="H10" s="1">
        <v>141885</v>
      </c>
      <c r="I10" s="1">
        <v>135789.99999999997</v>
      </c>
      <c r="J10" s="22">
        <f t="shared" si="4"/>
        <v>1.0448854849399811</v>
      </c>
      <c r="K10" s="1">
        <v>344995</v>
      </c>
      <c r="L10" s="1">
        <v>368170</v>
      </c>
      <c r="M10" s="22">
        <f t="shared" si="5"/>
        <v>0.93705353505174238</v>
      </c>
      <c r="N10" s="5"/>
    </row>
    <row r="11" spans="1:14" ht="13.2" customHeight="1" x14ac:dyDescent="0.25">
      <c r="A11" s="13" t="s">
        <v>44</v>
      </c>
      <c r="B11" s="1">
        <f t="shared" si="1"/>
        <v>168804</v>
      </c>
      <c r="C11" s="1">
        <f t="shared" si="0"/>
        <v>182090</v>
      </c>
      <c r="D11" s="22">
        <f t="shared" si="2"/>
        <v>0.92703608105881707</v>
      </c>
      <c r="E11" s="1">
        <v>43836</v>
      </c>
      <c r="F11" s="1">
        <v>51330.000000000007</v>
      </c>
      <c r="G11" s="22">
        <f t="shared" si="3"/>
        <v>0.8540035067212155</v>
      </c>
      <c r="H11" s="1">
        <v>6123</v>
      </c>
      <c r="I11" s="1">
        <v>8070.0000000000018</v>
      </c>
      <c r="J11" s="22">
        <f t="shared" si="4"/>
        <v>0.75873605947955369</v>
      </c>
      <c r="K11" s="1">
        <v>118845</v>
      </c>
      <c r="L11" s="1">
        <v>122690</v>
      </c>
      <c r="M11" s="22">
        <f t="shared" si="5"/>
        <v>0.9686608525552205</v>
      </c>
      <c r="N11" s="5"/>
    </row>
    <row r="12" spans="1:14" ht="13.2" customHeight="1" x14ac:dyDescent="0.25">
      <c r="A12" s="13" t="s">
        <v>8</v>
      </c>
      <c r="B12" s="1">
        <f t="shared" si="1"/>
        <v>150875</v>
      </c>
      <c r="C12" s="1">
        <f t="shared" si="0"/>
        <v>160710</v>
      </c>
      <c r="D12" s="22">
        <f t="shared" si="2"/>
        <v>0.93880281251944497</v>
      </c>
      <c r="E12" s="1">
        <v>24535</v>
      </c>
      <c r="F12" s="1">
        <v>29450</v>
      </c>
      <c r="G12" s="22">
        <f t="shared" si="3"/>
        <v>0.83310696095076398</v>
      </c>
      <c r="H12" s="1">
        <v>11808</v>
      </c>
      <c r="I12" s="1">
        <v>12749.999999999998</v>
      </c>
      <c r="J12" s="22">
        <f t="shared" si="4"/>
        <v>0.92611764705882371</v>
      </c>
      <c r="K12" s="1">
        <v>114532</v>
      </c>
      <c r="L12" s="1">
        <v>118510.00000000001</v>
      </c>
      <c r="M12" s="22">
        <f t="shared" si="5"/>
        <v>0.96643321238714019</v>
      </c>
      <c r="N12" s="5"/>
    </row>
    <row r="13" spans="1:14" ht="13.2" customHeight="1" x14ac:dyDescent="0.25">
      <c r="A13" s="13" t="s">
        <v>9</v>
      </c>
      <c r="B13" s="1">
        <f t="shared" si="1"/>
        <v>110354</v>
      </c>
      <c r="C13" s="1">
        <f t="shared" si="0"/>
        <v>118690</v>
      </c>
      <c r="D13" s="22">
        <f t="shared" si="2"/>
        <v>0.92976661892324541</v>
      </c>
      <c r="E13" s="1">
        <v>38584</v>
      </c>
      <c r="F13" s="1">
        <v>45410.000000000015</v>
      </c>
      <c r="G13" s="22">
        <f t="shared" si="3"/>
        <v>0.84968068707333155</v>
      </c>
      <c r="H13" s="1">
        <v>2765</v>
      </c>
      <c r="I13" s="1">
        <v>2990.0000000000005</v>
      </c>
      <c r="J13" s="22">
        <f t="shared" si="4"/>
        <v>0.92474916387959849</v>
      </c>
      <c r="K13" s="1">
        <v>69005</v>
      </c>
      <c r="L13" s="1">
        <v>70289.999999999985</v>
      </c>
      <c r="M13" s="22">
        <f t="shared" si="5"/>
        <v>0.98171859439465092</v>
      </c>
      <c r="N13" s="5"/>
    </row>
    <row r="14" spans="1:14" ht="13.2" customHeight="1" x14ac:dyDescent="0.25">
      <c r="A14" s="13" t="s">
        <v>45</v>
      </c>
      <c r="B14" s="1">
        <f t="shared" si="1"/>
        <v>175377</v>
      </c>
      <c r="C14" s="1">
        <f t="shared" si="0"/>
        <v>189540</v>
      </c>
      <c r="D14" s="22">
        <f t="shared" si="2"/>
        <v>0.92527698638809752</v>
      </c>
      <c r="E14" s="1">
        <v>32416</v>
      </c>
      <c r="F14" s="1">
        <v>41490</v>
      </c>
      <c r="G14" s="22">
        <f t="shared" si="3"/>
        <v>0.78129669799951795</v>
      </c>
      <c r="H14" s="1">
        <v>5497</v>
      </c>
      <c r="I14" s="1">
        <v>6380</v>
      </c>
      <c r="J14" s="22">
        <f t="shared" si="4"/>
        <v>0.86159874608150466</v>
      </c>
      <c r="K14" s="1">
        <v>137464</v>
      </c>
      <c r="L14" s="1">
        <v>141670</v>
      </c>
      <c r="M14" s="22">
        <f t="shared" si="5"/>
        <v>0.97031128679325196</v>
      </c>
      <c r="N14" s="5"/>
    </row>
    <row r="15" spans="1:14" ht="13.2" customHeight="1" x14ac:dyDescent="0.25">
      <c r="A15" s="13" t="s">
        <v>10</v>
      </c>
      <c r="B15" s="1">
        <f t="shared" si="1"/>
        <v>154312</v>
      </c>
      <c r="C15" s="1">
        <f t="shared" si="0"/>
        <v>164720.00000000003</v>
      </c>
      <c r="D15" s="22">
        <f t="shared" si="2"/>
        <v>0.93681398737251076</v>
      </c>
      <c r="E15" s="1">
        <v>15158</v>
      </c>
      <c r="F15" s="1">
        <v>18879.999999999996</v>
      </c>
      <c r="G15" s="22">
        <f t="shared" si="3"/>
        <v>0.80286016949152561</v>
      </c>
      <c r="H15" s="1">
        <v>2567</v>
      </c>
      <c r="I15" s="1">
        <v>3520</v>
      </c>
      <c r="J15" s="22">
        <f t="shared" si="4"/>
        <v>0.72926136363636362</v>
      </c>
      <c r="K15" s="1">
        <v>136587</v>
      </c>
      <c r="L15" s="1">
        <v>142320.00000000003</v>
      </c>
      <c r="M15" s="22">
        <f t="shared" si="5"/>
        <v>0.95971753794266423</v>
      </c>
      <c r="N15" s="5"/>
    </row>
    <row r="16" spans="1:14" ht="13.2" customHeight="1" x14ac:dyDescent="0.25">
      <c r="A16" s="13" t="s">
        <v>11</v>
      </c>
      <c r="B16" s="1">
        <f t="shared" si="1"/>
        <v>190025</v>
      </c>
      <c r="C16" s="1">
        <f t="shared" si="0"/>
        <v>199320.00000000006</v>
      </c>
      <c r="D16" s="22">
        <f t="shared" si="2"/>
        <v>0.95336644591611452</v>
      </c>
      <c r="E16" s="1">
        <v>65731</v>
      </c>
      <c r="F16" s="1">
        <v>73570.000000000015</v>
      </c>
      <c r="G16" s="22">
        <f t="shared" si="3"/>
        <v>0.89344841647410611</v>
      </c>
      <c r="H16" s="1">
        <v>3802</v>
      </c>
      <c r="I16" s="1">
        <v>4260</v>
      </c>
      <c r="J16" s="22">
        <f t="shared" si="4"/>
        <v>0.89248826291079808</v>
      </c>
      <c r="K16" s="1">
        <v>120492</v>
      </c>
      <c r="L16" s="1">
        <v>121490.00000000003</v>
      </c>
      <c r="M16" s="22">
        <f t="shared" si="5"/>
        <v>0.99178533212610065</v>
      </c>
      <c r="N16" s="5"/>
    </row>
    <row r="17" spans="1:17" ht="13.2" customHeight="1" x14ac:dyDescent="0.25">
      <c r="A17" s="13" t="s">
        <v>12</v>
      </c>
      <c r="B17" s="1">
        <f t="shared" si="1"/>
        <v>60150</v>
      </c>
      <c r="C17" s="1">
        <f t="shared" si="0"/>
        <v>62269.999999999985</v>
      </c>
      <c r="D17" s="22">
        <f t="shared" si="2"/>
        <v>0.96595471334511018</v>
      </c>
      <c r="E17" s="1">
        <v>4765</v>
      </c>
      <c r="F17" s="1">
        <v>5930</v>
      </c>
      <c r="G17" s="22">
        <f t="shared" si="3"/>
        <v>0.80354131534569984</v>
      </c>
      <c r="H17" s="1">
        <v>1192</v>
      </c>
      <c r="I17" s="1">
        <v>1080.0000000000002</v>
      </c>
      <c r="J17" s="22">
        <f t="shared" si="4"/>
        <v>1.1037037037037034</v>
      </c>
      <c r="K17" s="1">
        <v>54193</v>
      </c>
      <c r="L17" s="1">
        <v>55259.999999999985</v>
      </c>
      <c r="M17" s="22">
        <f t="shared" si="5"/>
        <v>0.98069127759681529</v>
      </c>
      <c r="N17" s="5"/>
    </row>
    <row r="18" spans="1:17" ht="13.2" customHeight="1" x14ac:dyDescent="0.25">
      <c r="A18" s="13" t="s">
        <v>13</v>
      </c>
      <c r="B18" s="1">
        <f t="shared" si="1"/>
        <v>324922</v>
      </c>
      <c r="C18" s="1">
        <f t="shared" si="0"/>
        <v>352279.99999999994</v>
      </c>
      <c r="D18" s="22">
        <f t="shared" si="2"/>
        <v>0.92234018394458972</v>
      </c>
      <c r="E18" s="1">
        <v>31150</v>
      </c>
      <c r="F18" s="1">
        <v>39479.999999999993</v>
      </c>
      <c r="G18" s="22">
        <f t="shared" si="3"/>
        <v>0.78900709219858167</v>
      </c>
      <c r="H18" s="1">
        <v>7609</v>
      </c>
      <c r="I18" s="1">
        <v>8559.9999999999982</v>
      </c>
      <c r="J18" s="22">
        <f t="shared" si="4"/>
        <v>0.8889018691588787</v>
      </c>
      <c r="K18" s="1">
        <v>286163</v>
      </c>
      <c r="L18" s="1">
        <v>304239.99999999994</v>
      </c>
      <c r="M18" s="22">
        <f t="shared" si="5"/>
        <v>0.94058309229555637</v>
      </c>
      <c r="N18" s="5"/>
    </row>
    <row r="19" spans="1:17" ht="13.2" customHeight="1" x14ac:dyDescent="0.25">
      <c r="A19" s="13" t="s">
        <v>14</v>
      </c>
      <c r="B19" s="1">
        <f t="shared" si="1"/>
        <v>49503</v>
      </c>
      <c r="C19" s="1">
        <f t="shared" si="0"/>
        <v>51615</v>
      </c>
      <c r="D19" s="22">
        <f t="shared" si="2"/>
        <v>0.95908166230746872</v>
      </c>
      <c r="E19" s="1">
        <v>24840</v>
      </c>
      <c r="F19" s="1">
        <v>28390</v>
      </c>
      <c r="G19" s="22">
        <f t="shared" si="3"/>
        <v>0.87495597041211692</v>
      </c>
      <c r="H19" s="1">
        <v>1089</v>
      </c>
      <c r="I19" s="1">
        <v>1220</v>
      </c>
      <c r="J19" s="22">
        <f t="shared" si="4"/>
        <v>0.89262295081967213</v>
      </c>
      <c r="K19" s="1">
        <v>23574</v>
      </c>
      <c r="L19" s="1">
        <v>22005.000000000004</v>
      </c>
      <c r="M19" s="22">
        <f t="shared" si="5"/>
        <v>1.0713019768234491</v>
      </c>
      <c r="N19" s="5"/>
    </row>
    <row r="20" spans="1:17" ht="13.2" customHeight="1" x14ac:dyDescent="0.25">
      <c r="A20" s="13" t="s">
        <v>15</v>
      </c>
      <c r="B20" s="1">
        <f t="shared" si="1"/>
        <v>116640</v>
      </c>
      <c r="C20" s="1">
        <f t="shared" si="0"/>
        <v>126995</v>
      </c>
      <c r="D20" s="22">
        <f t="shared" si="2"/>
        <v>0.91846135674632856</v>
      </c>
      <c r="E20" s="1">
        <v>20815</v>
      </c>
      <c r="F20" s="1">
        <v>26859.999999999993</v>
      </c>
      <c r="G20" s="22">
        <f t="shared" si="3"/>
        <v>0.77494415487714097</v>
      </c>
      <c r="H20" s="1">
        <v>1575</v>
      </c>
      <c r="I20" s="1">
        <v>1865.0000000000002</v>
      </c>
      <c r="J20" s="22">
        <f t="shared" si="4"/>
        <v>0.84450402144772108</v>
      </c>
      <c r="K20" s="1">
        <v>94250</v>
      </c>
      <c r="L20" s="1">
        <v>98270</v>
      </c>
      <c r="M20" s="22">
        <f t="shared" si="5"/>
        <v>0.95909229673348939</v>
      </c>
      <c r="N20" s="5"/>
    </row>
    <row r="21" spans="1:17" ht="13.2" customHeight="1" x14ac:dyDescent="0.25">
      <c r="A21" s="13" t="s">
        <v>16</v>
      </c>
      <c r="B21" s="1">
        <f t="shared" si="1"/>
        <v>419440</v>
      </c>
      <c r="C21" s="1">
        <f t="shared" si="0"/>
        <v>447400</v>
      </c>
      <c r="D21" s="22">
        <f t="shared" si="2"/>
        <v>0.93750558784085825</v>
      </c>
      <c r="E21" s="1">
        <v>90941</v>
      </c>
      <c r="F21" s="1">
        <v>110940.00000000001</v>
      </c>
      <c r="G21" s="22">
        <f t="shared" si="3"/>
        <v>0.81973138633495568</v>
      </c>
      <c r="H21" s="1">
        <v>13184</v>
      </c>
      <c r="I21" s="1">
        <v>13949.999999999998</v>
      </c>
      <c r="J21" s="22">
        <f t="shared" si="4"/>
        <v>0.94508960573476719</v>
      </c>
      <c r="K21" s="1">
        <v>315315</v>
      </c>
      <c r="L21" s="1">
        <v>322510</v>
      </c>
      <c r="M21" s="22">
        <f t="shared" si="5"/>
        <v>0.97769061424451953</v>
      </c>
      <c r="N21" s="5"/>
    </row>
    <row r="22" spans="1:17" ht="13.2" customHeight="1" x14ac:dyDescent="0.25">
      <c r="A22" s="13" t="s">
        <v>17</v>
      </c>
      <c r="B22" s="1">
        <f t="shared" si="1"/>
        <v>48277</v>
      </c>
      <c r="C22" s="1">
        <f t="shared" si="0"/>
        <v>50155.000000000007</v>
      </c>
      <c r="D22" s="22">
        <f t="shared" si="2"/>
        <v>0.96255607616389183</v>
      </c>
      <c r="E22" s="1">
        <v>8515</v>
      </c>
      <c r="F22" s="1">
        <v>9300</v>
      </c>
      <c r="G22" s="22">
        <f t="shared" si="3"/>
        <v>0.91559139784946242</v>
      </c>
      <c r="H22" s="1">
        <v>1038</v>
      </c>
      <c r="I22" s="1">
        <v>1099.9999999999998</v>
      </c>
      <c r="J22" s="22">
        <f t="shared" si="4"/>
        <v>0.94363636363636383</v>
      </c>
      <c r="K22" s="1">
        <v>38724</v>
      </c>
      <c r="L22" s="1">
        <v>39755.000000000007</v>
      </c>
      <c r="M22" s="22">
        <f t="shared" si="5"/>
        <v>0.97406615520060347</v>
      </c>
      <c r="N22" s="5"/>
    </row>
    <row r="23" spans="1:17" ht="13.2" customHeight="1" x14ac:dyDescent="0.25">
      <c r="A23" s="13" t="s">
        <v>18</v>
      </c>
      <c r="B23" s="1">
        <f t="shared" si="1"/>
        <v>605276</v>
      </c>
      <c r="C23" s="1">
        <f t="shared" si="0"/>
        <v>640730</v>
      </c>
      <c r="D23" s="22">
        <f t="shared" si="2"/>
        <v>0.94466624006992028</v>
      </c>
      <c r="E23" s="1">
        <v>52728</v>
      </c>
      <c r="F23" s="1">
        <v>66320</v>
      </c>
      <c r="G23" s="22">
        <f t="shared" si="3"/>
        <v>0.79505428226779251</v>
      </c>
      <c r="H23" s="1">
        <v>45173</v>
      </c>
      <c r="I23" s="1">
        <v>47819.999999999993</v>
      </c>
      <c r="J23" s="22">
        <f t="shared" si="4"/>
        <v>0.94464659138435814</v>
      </c>
      <c r="K23" s="1">
        <v>507375</v>
      </c>
      <c r="L23" s="1">
        <v>526590</v>
      </c>
      <c r="M23" s="22">
        <f t="shared" si="5"/>
        <v>0.96351051102375662</v>
      </c>
      <c r="N23" s="5"/>
    </row>
    <row r="24" spans="1:17" ht="13.2" customHeight="1" x14ac:dyDescent="0.25">
      <c r="A24" s="13" t="s">
        <v>19</v>
      </c>
      <c r="B24" s="1">
        <f t="shared" si="1"/>
        <v>31661</v>
      </c>
      <c r="C24" s="1">
        <f t="shared" si="0"/>
        <v>32740.000000000011</v>
      </c>
      <c r="D24" s="22">
        <f t="shared" si="2"/>
        <v>0.96704337202199109</v>
      </c>
      <c r="E24" s="1">
        <v>3581</v>
      </c>
      <c r="F24" s="1">
        <v>4170.0000000000009</v>
      </c>
      <c r="G24" s="22">
        <f t="shared" si="3"/>
        <v>0.85875299760191826</v>
      </c>
      <c r="H24" s="1">
        <v>363</v>
      </c>
      <c r="I24" s="1">
        <v>385</v>
      </c>
      <c r="J24" s="22">
        <f t="shared" si="4"/>
        <v>0.94285714285714284</v>
      </c>
      <c r="K24" s="1">
        <v>27717</v>
      </c>
      <c r="L24" s="1">
        <v>28185.000000000011</v>
      </c>
      <c r="M24" s="22">
        <f t="shared" si="5"/>
        <v>0.98339542309739181</v>
      </c>
      <c r="N24" s="5"/>
    </row>
    <row r="25" spans="1:17" ht="13.2" customHeight="1" x14ac:dyDescent="0.25">
      <c r="A25" s="13" t="s">
        <v>20</v>
      </c>
      <c r="B25" s="1">
        <f t="shared" si="1"/>
        <v>65586</v>
      </c>
      <c r="C25" s="1">
        <f t="shared" si="0"/>
        <v>69209.999999999985</v>
      </c>
      <c r="D25" s="22">
        <f t="shared" si="2"/>
        <v>0.94763762462071977</v>
      </c>
      <c r="E25" s="1">
        <v>17276</v>
      </c>
      <c r="F25" s="1">
        <v>19869.999999999996</v>
      </c>
      <c r="G25" s="22">
        <f t="shared" si="3"/>
        <v>0.86945143432310035</v>
      </c>
      <c r="H25" s="1">
        <v>1650</v>
      </c>
      <c r="I25" s="1">
        <v>2050</v>
      </c>
      <c r="J25" s="22">
        <f t="shared" si="4"/>
        <v>0.80487804878048785</v>
      </c>
      <c r="K25" s="1">
        <v>46660</v>
      </c>
      <c r="L25" s="1">
        <v>47289.999999999985</v>
      </c>
      <c r="M25" s="22">
        <f t="shared" si="5"/>
        <v>0.98667794459716673</v>
      </c>
      <c r="N25" s="5"/>
    </row>
    <row r="26" spans="1:17" ht="13.2" customHeight="1" x14ac:dyDescent="0.25">
      <c r="A26" s="19" t="s">
        <v>21</v>
      </c>
      <c r="B26" s="20">
        <f t="shared" ref="B26:C26" si="6">E26+H26+K26</f>
        <v>4817233</v>
      </c>
      <c r="C26" s="20">
        <f t="shared" si="6"/>
        <v>5138225</v>
      </c>
      <c r="D26" s="21">
        <f t="shared" si="2"/>
        <v>0.93752862126512559</v>
      </c>
      <c r="E26" s="20">
        <v>734065</v>
      </c>
      <c r="F26" s="20">
        <v>883870</v>
      </c>
      <c r="G26" s="21">
        <f t="shared" si="3"/>
        <v>0.83051240567051721</v>
      </c>
      <c r="H26" s="20">
        <v>345304</v>
      </c>
      <c r="I26" s="20">
        <v>354800</v>
      </c>
      <c r="J26" s="21">
        <f t="shared" si="4"/>
        <v>0.9732356257046223</v>
      </c>
      <c r="K26" s="20">
        <v>3737864</v>
      </c>
      <c r="L26" s="20">
        <v>3899555</v>
      </c>
      <c r="M26" s="21">
        <f t="shared" si="5"/>
        <v>0.95853603808639709</v>
      </c>
      <c r="N26" s="5"/>
    </row>
    <row r="28" spans="1:17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49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0" width="9.44140625" style="3" customWidth="1"/>
    <col min="11" max="16384" width="9.109375" style="3"/>
  </cols>
  <sheetData>
    <row r="1" spans="1:10" ht="13.8" x14ac:dyDescent="0.25">
      <c r="A1" s="24" t="str">
        <f>SUBSTITUTE(Ethnicity!A1,"Ethnicity","Gender")</f>
        <v>Access to Primary Care by Gender (January 2022)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2" customHeight="1" x14ac:dyDescent="0.25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2" customHeight="1" x14ac:dyDescent="0.25">
      <c r="A6" s="13" t="s">
        <v>4</v>
      </c>
      <c r="B6" s="1">
        <f>E6+H6</f>
        <v>462532</v>
      </c>
      <c r="C6" s="1">
        <f t="shared" ref="C6:C25" si="0">F6+I6</f>
        <v>498110</v>
      </c>
      <c r="D6" s="22">
        <f>IF(B6=0,"",B6/C6)</f>
        <v>0.92857400975688098</v>
      </c>
      <c r="E6" s="25">
        <v>238065</v>
      </c>
      <c r="F6" s="25">
        <v>250580</v>
      </c>
      <c r="G6" s="22">
        <f>IF(E6=0,"",E6/F6)</f>
        <v>0.9500558703807167</v>
      </c>
      <c r="H6" s="25">
        <v>224467</v>
      </c>
      <c r="I6" s="25">
        <v>247530.00000000003</v>
      </c>
      <c r="J6" s="22">
        <f>IF(H6=0,"",H6/I6)</f>
        <v>0.90682745525794839</v>
      </c>
    </row>
    <row r="7" spans="1:10" ht="13.2" customHeight="1" x14ac:dyDescent="0.25">
      <c r="A7" s="13" t="s">
        <v>5</v>
      </c>
      <c r="B7" s="1">
        <f t="shared" ref="B7:B25" si="1">E7+H7</f>
        <v>253190</v>
      </c>
      <c r="C7" s="1">
        <f t="shared" si="0"/>
        <v>271200</v>
      </c>
      <c r="D7" s="22">
        <f t="shared" ref="D7:D26" si="2">IF(B7=0,"",B7/C7)</f>
        <v>0.93359144542772865</v>
      </c>
      <c r="E7" s="25">
        <v>131911</v>
      </c>
      <c r="F7" s="25">
        <v>137860</v>
      </c>
      <c r="G7" s="22">
        <f t="shared" ref="G7:G26" si="3">IF(E7=0,"",E7/F7)</f>
        <v>0.95684752647613525</v>
      </c>
      <c r="H7" s="25">
        <v>121279</v>
      </c>
      <c r="I7" s="25">
        <v>133339.99999999997</v>
      </c>
      <c r="J7" s="22">
        <f t="shared" ref="J7:J26" si="4">IF(H7=0,"",H7/I7)</f>
        <v>0.90954702264886778</v>
      </c>
    </row>
    <row r="8" spans="1:10" ht="13.2" customHeight="1" x14ac:dyDescent="0.25">
      <c r="A8" s="13" t="s">
        <v>6</v>
      </c>
      <c r="B8" s="1">
        <f t="shared" si="1"/>
        <v>559481</v>
      </c>
      <c r="C8" s="1">
        <f t="shared" si="0"/>
        <v>589019.99999999988</v>
      </c>
      <c r="D8" s="22">
        <f t="shared" si="2"/>
        <v>0.94985059930053328</v>
      </c>
      <c r="E8" s="25">
        <v>286970</v>
      </c>
      <c r="F8" s="25">
        <v>292829.99999999994</v>
      </c>
      <c r="G8" s="22">
        <f t="shared" si="3"/>
        <v>0.97998838916777675</v>
      </c>
      <c r="H8" s="25">
        <v>272511</v>
      </c>
      <c r="I8" s="25">
        <v>296189.99999999994</v>
      </c>
      <c r="J8" s="22">
        <f t="shared" si="4"/>
        <v>0.92005469462169576</v>
      </c>
    </row>
    <row r="9" spans="1:10" ht="13.2" customHeight="1" x14ac:dyDescent="0.25">
      <c r="A9" s="13" t="s">
        <v>43</v>
      </c>
      <c r="B9" s="1">
        <f t="shared" si="1"/>
        <v>303055</v>
      </c>
      <c r="C9" s="1">
        <f t="shared" si="0"/>
        <v>327480.00000000012</v>
      </c>
      <c r="D9" s="22">
        <f t="shared" si="2"/>
        <v>0.92541529253694854</v>
      </c>
      <c r="E9" s="25">
        <v>158216</v>
      </c>
      <c r="F9" s="25">
        <v>167850.00000000006</v>
      </c>
      <c r="G9" s="22">
        <f t="shared" si="3"/>
        <v>0.94260351504319295</v>
      </c>
      <c r="H9" s="25">
        <v>144839</v>
      </c>
      <c r="I9" s="25">
        <v>159630.00000000006</v>
      </c>
      <c r="J9" s="22">
        <f t="shared" si="4"/>
        <v>0.90734197832487595</v>
      </c>
    </row>
    <row r="10" spans="1:10" ht="13.2" customHeight="1" x14ac:dyDescent="0.25">
      <c r="A10" s="13" t="s">
        <v>7</v>
      </c>
      <c r="B10" s="1">
        <f t="shared" si="1"/>
        <v>567773</v>
      </c>
      <c r="C10" s="1">
        <f t="shared" si="0"/>
        <v>603949.99999999988</v>
      </c>
      <c r="D10" s="22">
        <f t="shared" si="2"/>
        <v>0.9400993459723489</v>
      </c>
      <c r="E10" s="25">
        <v>290177</v>
      </c>
      <c r="F10" s="25">
        <v>302039.99999999994</v>
      </c>
      <c r="G10" s="22">
        <f t="shared" si="3"/>
        <v>0.96072374519931159</v>
      </c>
      <c r="H10" s="25">
        <v>277596</v>
      </c>
      <c r="I10" s="25">
        <v>301909.99999999994</v>
      </c>
      <c r="J10" s="22">
        <f t="shared" si="4"/>
        <v>0.91946606604617287</v>
      </c>
    </row>
    <row r="11" spans="1:10" ht="13.2" customHeight="1" x14ac:dyDescent="0.25">
      <c r="A11" s="13" t="s">
        <v>44</v>
      </c>
      <c r="B11" s="1">
        <f t="shared" si="1"/>
        <v>168804</v>
      </c>
      <c r="C11" s="1">
        <f t="shared" si="0"/>
        <v>182090</v>
      </c>
      <c r="D11" s="22">
        <f t="shared" si="2"/>
        <v>0.92703608105881707</v>
      </c>
      <c r="E11" s="25">
        <v>88213</v>
      </c>
      <c r="F11" s="25">
        <v>92720</v>
      </c>
      <c r="G11" s="22">
        <f t="shared" si="3"/>
        <v>0.9513912855910267</v>
      </c>
      <c r="H11" s="25">
        <v>80591</v>
      </c>
      <c r="I11" s="25">
        <v>89370.000000000015</v>
      </c>
      <c r="J11" s="22">
        <f t="shared" si="4"/>
        <v>0.90176793107306685</v>
      </c>
    </row>
    <row r="12" spans="1:10" ht="13.2" customHeight="1" x14ac:dyDescent="0.25">
      <c r="A12" s="13" t="s">
        <v>8</v>
      </c>
      <c r="B12" s="1">
        <f t="shared" si="1"/>
        <v>150875</v>
      </c>
      <c r="C12" s="1">
        <f t="shared" si="0"/>
        <v>160710.00000000012</v>
      </c>
      <c r="D12" s="22">
        <f t="shared" si="2"/>
        <v>0.93880281251944431</v>
      </c>
      <c r="E12" s="25">
        <v>77573</v>
      </c>
      <c r="F12" s="25">
        <v>80630.000000000029</v>
      </c>
      <c r="G12" s="22">
        <f t="shared" si="3"/>
        <v>0.96208607218156983</v>
      </c>
      <c r="H12" s="25">
        <v>73302</v>
      </c>
      <c r="I12" s="25">
        <v>80080.000000000073</v>
      </c>
      <c r="J12" s="22">
        <f t="shared" si="4"/>
        <v>0.91535964035963957</v>
      </c>
    </row>
    <row r="13" spans="1:10" ht="13.2" customHeight="1" x14ac:dyDescent="0.25">
      <c r="A13" s="13" t="s">
        <v>9</v>
      </c>
      <c r="B13" s="1">
        <f t="shared" si="1"/>
        <v>110354</v>
      </c>
      <c r="C13" s="1">
        <f t="shared" si="0"/>
        <v>118689.99999999997</v>
      </c>
      <c r="D13" s="22">
        <f t="shared" si="2"/>
        <v>0.92976661892324564</v>
      </c>
      <c r="E13" s="25">
        <v>56944</v>
      </c>
      <c r="F13" s="25">
        <v>59879.999999999985</v>
      </c>
      <c r="G13" s="22">
        <f t="shared" si="3"/>
        <v>0.95096860387441573</v>
      </c>
      <c r="H13" s="25">
        <v>53410</v>
      </c>
      <c r="I13" s="25">
        <v>58809.999999999993</v>
      </c>
      <c r="J13" s="22">
        <f t="shared" si="4"/>
        <v>0.90817888114266287</v>
      </c>
    </row>
    <row r="14" spans="1:10" ht="13.2" customHeight="1" x14ac:dyDescent="0.25">
      <c r="A14" s="13" t="s">
        <v>45</v>
      </c>
      <c r="B14" s="1">
        <f t="shared" si="1"/>
        <v>175377</v>
      </c>
      <c r="C14" s="1">
        <f t="shared" si="0"/>
        <v>189540</v>
      </c>
      <c r="D14" s="22">
        <f t="shared" si="2"/>
        <v>0.92527698638809752</v>
      </c>
      <c r="E14" s="25">
        <v>91690</v>
      </c>
      <c r="F14" s="25">
        <v>96119.999999999985</v>
      </c>
      <c r="G14" s="22">
        <f t="shared" si="3"/>
        <v>0.9539117769454849</v>
      </c>
      <c r="H14" s="25">
        <v>83687</v>
      </c>
      <c r="I14" s="25">
        <v>93420</v>
      </c>
      <c r="J14" s="22">
        <f t="shared" si="4"/>
        <v>0.89581460072789554</v>
      </c>
    </row>
    <row r="15" spans="1:10" ht="13.2" customHeight="1" x14ac:dyDescent="0.25">
      <c r="A15" s="13" t="s">
        <v>10</v>
      </c>
      <c r="B15" s="1">
        <f t="shared" si="1"/>
        <v>154312</v>
      </c>
      <c r="C15" s="1">
        <f t="shared" si="0"/>
        <v>164720</v>
      </c>
      <c r="D15" s="22">
        <f t="shared" si="2"/>
        <v>0.93681398737251098</v>
      </c>
      <c r="E15" s="25">
        <v>79111</v>
      </c>
      <c r="F15" s="25">
        <v>82780.000000000029</v>
      </c>
      <c r="G15" s="22">
        <f t="shared" si="3"/>
        <v>0.95567769992751839</v>
      </c>
      <c r="H15" s="25">
        <v>75201</v>
      </c>
      <c r="I15" s="25">
        <v>81939.999999999985</v>
      </c>
      <c r="J15" s="22">
        <f t="shared" si="4"/>
        <v>0.91775689528923621</v>
      </c>
    </row>
    <row r="16" spans="1:10" ht="13.2" customHeight="1" x14ac:dyDescent="0.25">
      <c r="A16" s="13" t="s">
        <v>11</v>
      </c>
      <c r="B16" s="1">
        <f t="shared" si="1"/>
        <v>190025</v>
      </c>
      <c r="C16" s="1">
        <f t="shared" si="0"/>
        <v>199320.00000000006</v>
      </c>
      <c r="D16" s="22">
        <f t="shared" si="2"/>
        <v>0.95336644591611452</v>
      </c>
      <c r="E16" s="25">
        <v>97362</v>
      </c>
      <c r="F16" s="25">
        <v>99950.000000000029</v>
      </c>
      <c r="G16" s="22">
        <f t="shared" si="3"/>
        <v>0.97410705352676308</v>
      </c>
      <c r="H16" s="25">
        <v>92663</v>
      </c>
      <c r="I16" s="25">
        <v>99370.000000000015</v>
      </c>
      <c r="J16" s="22">
        <f t="shared" si="4"/>
        <v>0.9325047801147226</v>
      </c>
    </row>
    <row r="17" spans="1:13" ht="13.2" customHeight="1" x14ac:dyDescent="0.25">
      <c r="A17" s="13" t="s">
        <v>12</v>
      </c>
      <c r="B17" s="1">
        <f t="shared" si="1"/>
        <v>60150</v>
      </c>
      <c r="C17" s="1">
        <f t="shared" si="0"/>
        <v>62270.000000000007</v>
      </c>
      <c r="D17" s="22">
        <f t="shared" si="2"/>
        <v>0.96595471334510985</v>
      </c>
      <c r="E17" s="25">
        <v>30404</v>
      </c>
      <c r="F17" s="25">
        <v>31080</v>
      </c>
      <c r="G17" s="22">
        <f t="shared" si="3"/>
        <v>0.97824967824967823</v>
      </c>
      <c r="H17" s="25">
        <v>29746</v>
      </c>
      <c r="I17" s="25">
        <v>31190.000000000007</v>
      </c>
      <c r="J17" s="22">
        <f t="shared" si="4"/>
        <v>0.95370310997114438</v>
      </c>
    </row>
    <row r="18" spans="1:13" ht="13.2" customHeight="1" x14ac:dyDescent="0.25">
      <c r="A18" s="13" t="s">
        <v>13</v>
      </c>
      <c r="B18" s="1">
        <f t="shared" si="1"/>
        <v>324922</v>
      </c>
      <c r="C18" s="1">
        <f t="shared" si="0"/>
        <v>352279.99999999994</v>
      </c>
      <c r="D18" s="22">
        <f t="shared" si="2"/>
        <v>0.92234018394458972</v>
      </c>
      <c r="E18" s="25">
        <v>166276</v>
      </c>
      <c r="F18" s="25">
        <v>176719.99999999997</v>
      </c>
      <c r="G18" s="22">
        <f t="shared" si="3"/>
        <v>0.94090086011770047</v>
      </c>
      <c r="H18" s="25">
        <v>158646</v>
      </c>
      <c r="I18" s="25">
        <v>175559.99999999997</v>
      </c>
      <c r="J18" s="22">
        <f t="shared" si="4"/>
        <v>0.90365686944634327</v>
      </c>
    </row>
    <row r="19" spans="1:13" ht="13.2" customHeight="1" x14ac:dyDescent="0.25">
      <c r="A19" s="13" t="s">
        <v>14</v>
      </c>
      <c r="B19" s="1">
        <f t="shared" si="1"/>
        <v>49503</v>
      </c>
      <c r="C19" s="1">
        <f t="shared" si="0"/>
        <v>51615</v>
      </c>
      <c r="D19" s="22">
        <f t="shared" si="2"/>
        <v>0.95908166230746872</v>
      </c>
      <c r="E19" s="25">
        <v>25417</v>
      </c>
      <c r="F19" s="25">
        <v>26030</v>
      </c>
      <c r="G19" s="22">
        <f t="shared" si="3"/>
        <v>0.97645024971187089</v>
      </c>
      <c r="H19" s="25">
        <v>24086</v>
      </c>
      <c r="I19" s="25">
        <v>25585</v>
      </c>
      <c r="J19" s="22">
        <f t="shared" si="4"/>
        <v>0.94141098299785031</v>
      </c>
    </row>
    <row r="20" spans="1:13" ht="13.2" customHeight="1" x14ac:dyDescent="0.25">
      <c r="A20" s="13" t="s">
        <v>15</v>
      </c>
      <c r="B20" s="1">
        <f t="shared" si="1"/>
        <v>116640</v>
      </c>
      <c r="C20" s="1">
        <f t="shared" si="0"/>
        <v>126995.00000000001</v>
      </c>
      <c r="D20" s="22">
        <f t="shared" si="2"/>
        <v>0.91846135674632845</v>
      </c>
      <c r="E20" s="25">
        <v>60105</v>
      </c>
      <c r="F20" s="25">
        <v>63735.000000000007</v>
      </c>
      <c r="G20" s="22">
        <f t="shared" si="3"/>
        <v>0.94304542245234158</v>
      </c>
      <c r="H20" s="25">
        <v>56535</v>
      </c>
      <c r="I20" s="25">
        <v>63260.000000000007</v>
      </c>
      <c r="J20" s="22">
        <f t="shared" si="4"/>
        <v>0.89369269680682883</v>
      </c>
    </row>
    <row r="21" spans="1:13" ht="13.2" customHeight="1" x14ac:dyDescent="0.25">
      <c r="A21" s="13" t="s">
        <v>16</v>
      </c>
      <c r="B21" s="1">
        <f t="shared" si="1"/>
        <v>419440</v>
      </c>
      <c r="C21" s="1">
        <f t="shared" si="0"/>
        <v>447400</v>
      </c>
      <c r="D21" s="22">
        <f t="shared" si="2"/>
        <v>0.93750558784085825</v>
      </c>
      <c r="E21" s="25">
        <v>215561</v>
      </c>
      <c r="F21" s="25">
        <v>225530.00000000003</v>
      </c>
      <c r="G21" s="22">
        <f t="shared" si="3"/>
        <v>0.95579745488405077</v>
      </c>
      <c r="H21" s="25">
        <v>203879</v>
      </c>
      <c r="I21" s="25">
        <v>221869.99999999994</v>
      </c>
      <c r="J21" s="22">
        <f t="shared" si="4"/>
        <v>0.9189119754811379</v>
      </c>
    </row>
    <row r="22" spans="1:13" ht="13.2" customHeight="1" x14ac:dyDescent="0.25">
      <c r="A22" s="13" t="s">
        <v>17</v>
      </c>
      <c r="B22" s="1">
        <f t="shared" si="1"/>
        <v>48277</v>
      </c>
      <c r="C22" s="1">
        <f t="shared" si="0"/>
        <v>50154.999999999985</v>
      </c>
      <c r="D22" s="22">
        <f t="shared" si="2"/>
        <v>0.96255607616389216</v>
      </c>
      <c r="E22" s="25">
        <v>24901</v>
      </c>
      <c r="F22" s="25">
        <v>25449.999999999996</v>
      </c>
      <c r="G22" s="22">
        <f t="shared" si="3"/>
        <v>0.97842829076620841</v>
      </c>
      <c r="H22" s="25">
        <v>23376</v>
      </c>
      <c r="I22" s="25">
        <v>24704.999999999993</v>
      </c>
      <c r="J22" s="22">
        <f t="shared" si="4"/>
        <v>0.94620522161505793</v>
      </c>
    </row>
    <row r="23" spans="1:13" ht="13.2" customHeight="1" x14ac:dyDescent="0.25">
      <c r="A23" s="13" t="s">
        <v>18</v>
      </c>
      <c r="B23" s="1">
        <f t="shared" si="1"/>
        <v>605276</v>
      </c>
      <c r="C23" s="1">
        <f t="shared" si="0"/>
        <v>640730.00000000023</v>
      </c>
      <c r="D23" s="22">
        <f t="shared" si="2"/>
        <v>0.94466624006991995</v>
      </c>
      <c r="E23" s="25">
        <v>313090</v>
      </c>
      <c r="F23" s="25">
        <v>324050.00000000012</v>
      </c>
      <c r="G23" s="22">
        <f t="shared" si="3"/>
        <v>0.96617805894152098</v>
      </c>
      <c r="H23" s="25">
        <v>292186</v>
      </c>
      <c r="I23" s="25">
        <v>316680.00000000006</v>
      </c>
      <c r="J23" s="22">
        <f t="shared" si="4"/>
        <v>0.92265378299861045</v>
      </c>
    </row>
    <row r="24" spans="1:13" ht="13.2" customHeight="1" x14ac:dyDescent="0.25">
      <c r="A24" s="13" t="s">
        <v>19</v>
      </c>
      <c r="B24" s="1">
        <f t="shared" si="1"/>
        <v>31661</v>
      </c>
      <c r="C24" s="1">
        <f t="shared" si="0"/>
        <v>32740</v>
      </c>
      <c r="D24" s="22">
        <f t="shared" si="2"/>
        <v>0.96704337202199142</v>
      </c>
      <c r="E24" s="25">
        <v>15654</v>
      </c>
      <c r="F24" s="25">
        <v>16055</v>
      </c>
      <c r="G24" s="22">
        <f t="shared" si="3"/>
        <v>0.97502335720959199</v>
      </c>
      <c r="H24" s="25">
        <v>16007</v>
      </c>
      <c r="I24" s="25">
        <v>16685</v>
      </c>
      <c r="J24" s="22">
        <f t="shared" si="4"/>
        <v>0.95936469883128561</v>
      </c>
    </row>
    <row r="25" spans="1:13" ht="13.2" customHeight="1" x14ac:dyDescent="0.25">
      <c r="A25" s="13" t="s">
        <v>20</v>
      </c>
      <c r="B25" s="1">
        <f t="shared" si="1"/>
        <v>65586</v>
      </c>
      <c r="C25" s="1">
        <f t="shared" si="0"/>
        <v>69210</v>
      </c>
      <c r="D25" s="22">
        <f t="shared" si="2"/>
        <v>0.94763762462071954</v>
      </c>
      <c r="E25" s="25">
        <v>33992</v>
      </c>
      <c r="F25" s="25">
        <v>34980</v>
      </c>
      <c r="G25" s="22">
        <f t="shared" si="3"/>
        <v>0.97175528873642081</v>
      </c>
      <c r="H25" s="25">
        <v>31594</v>
      </c>
      <c r="I25" s="25">
        <v>34230</v>
      </c>
      <c r="J25" s="22">
        <f t="shared" si="4"/>
        <v>0.92299152789950334</v>
      </c>
    </row>
    <row r="26" spans="1:13" ht="13.2" customHeight="1" x14ac:dyDescent="0.25">
      <c r="A26" s="19" t="s">
        <v>21</v>
      </c>
      <c r="B26" s="20">
        <f t="shared" ref="B26" si="5">E26+H26</f>
        <v>4817233</v>
      </c>
      <c r="C26" s="20">
        <f t="shared" ref="C26" si="6">F26+I26</f>
        <v>5138225</v>
      </c>
      <c r="D26" s="21">
        <f t="shared" si="2"/>
        <v>0.93752862126512559</v>
      </c>
      <c r="E26" s="20">
        <v>2481632</v>
      </c>
      <c r="F26" s="20">
        <v>2586870</v>
      </c>
      <c r="G26" s="21">
        <f t="shared" si="3"/>
        <v>0.95931840409452351</v>
      </c>
      <c r="H26" s="20">
        <v>2335601</v>
      </c>
      <c r="I26" s="20">
        <v>2551355</v>
      </c>
      <c r="J26" s="21">
        <f t="shared" si="4"/>
        <v>0.91543552347674084</v>
      </c>
    </row>
    <row r="28" spans="1:13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tr">
        <f>Ethnicity!A29</f>
        <v xml:space="preserve">           Population is based on projections provided by Stats NZ in Dec 2021.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22" width="9.44140625" style="3" customWidth="1"/>
    <col min="23" max="16384" width="9.109375" style="3"/>
  </cols>
  <sheetData>
    <row r="1" spans="1:22" ht="13.8" x14ac:dyDescent="0.25">
      <c r="A1" s="24" t="str">
        <f>SUBSTITUTE(Ethnicity!A1,"Ethnicity","Age Group")</f>
        <v>Access to Primary Care by Age Group (January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2" customHeight="1" x14ac:dyDescent="0.25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2" customHeight="1" x14ac:dyDescent="0.25">
      <c r="A6" s="13" t="s">
        <v>4</v>
      </c>
      <c r="B6" s="1">
        <f>E6+H6+K6+N6+Q6+T6</f>
        <v>462532</v>
      </c>
      <c r="C6" s="1">
        <f t="shared" ref="C6:C26" si="0">F6+I6+L6+O6+R6+U6</f>
        <v>498110</v>
      </c>
      <c r="D6" s="22">
        <f>IF(B6=0,"",B6/C6)</f>
        <v>0.92857400975688098</v>
      </c>
      <c r="E6" s="1">
        <v>24268</v>
      </c>
      <c r="F6" s="25">
        <v>22750</v>
      </c>
      <c r="G6" s="22">
        <f>IF(E6=0,"",E6/F6)</f>
        <v>1.0667252747252747</v>
      </c>
      <c r="H6" s="1">
        <v>53919</v>
      </c>
      <c r="I6" s="25">
        <v>52160.000000000007</v>
      </c>
      <c r="J6" s="22">
        <f>IF(H6=0,"",H6/I6)</f>
        <v>1.0337231595092022</v>
      </c>
      <c r="K6" s="1">
        <v>56489</v>
      </c>
      <c r="L6" s="25">
        <v>72990.000000000015</v>
      </c>
      <c r="M6" s="22">
        <f>IF(K6=0,"",K6/L6)</f>
        <v>0.77392793533360715</v>
      </c>
      <c r="N6" s="1">
        <v>150582</v>
      </c>
      <c r="O6" s="25">
        <v>175959.99999999997</v>
      </c>
      <c r="P6" s="22">
        <f>IF(N6=0,"",N6/O6)</f>
        <v>0.85577403955444431</v>
      </c>
      <c r="Q6" s="1">
        <v>113338</v>
      </c>
      <c r="R6" s="25">
        <v>112440</v>
      </c>
      <c r="S6" s="22">
        <f>IF(Q6=0,"",Q6/R6)</f>
        <v>1.0079864816791178</v>
      </c>
      <c r="T6" s="1">
        <v>63936</v>
      </c>
      <c r="U6" s="25">
        <v>61810</v>
      </c>
      <c r="V6" s="22">
        <f>IF(T6=0,"",T6/U6)</f>
        <v>1.0343957288464649</v>
      </c>
    </row>
    <row r="7" spans="1:22" ht="13.2" customHeight="1" x14ac:dyDescent="0.25">
      <c r="A7" s="13" t="s">
        <v>5</v>
      </c>
      <c r="B7" s="1">
        <f t="shared" ref="B7:B26" si="1">E7+H7+K7+N7+Q7+T7</f>
        <v>253190</v>
      </c>
      <c r="C7" s="1">
        <f t="shared" si="0"/>
        <v>271200</v>
      </c>
      <c r="D7" s="22">
        <f t="shared" ref="D7:D26" si="2">IF(B7=0,"",B7/C7)</f>
        <v>0.93359144542772865</v>
      </c>
      <c r="E7" s="1">
        <v>16148</v>
      </c>
      <c r="F7" s="25">
        <v>17160</v>
      </c>
      <c r="G7" s="22">
        <f t="shared" ref="G7:G26" si="3">IF(E7=0,"",E7/F7)</f>
        <v>0.94102564102564101</v>
      </c>
      <c r="H7" s="1">
        <v>34647</v>
      </c>
      <c r="I7" s="25">
        <v>36639.999999999993</v>
      </c>
      <c r="J7" s="22">
        <f t="shared" ref="J7:J26" si="4">IF(H7=0,"",H7/I7)</f>
        <v>0.94560589519650673</v>
      </c>
      <c r="K7" s="1">
        <v>27298</v>
      </c>
      <c r="L7" s="25">
        <v>28150</v>
      </c>
      <c r="M7" s="22">
        <f t="shared" ref="M7:M26" si="5">IF(K7=0,"",K7/L7)</f>
        <v>0.96973357015985795</v>
      </c>
      <c r="N7" s="1">
        <v>58935</v>
      </c>
      <c r="O7" s="25">
        <v>64139.999999999993</v>
      </c>
      <c r="P7" s="22">
        <f t="shared" ref="P7:P26" si="6">IF(N7=0,"",N7/O7)</f>
        <v>0.91884939195509829</v>
      </c>
      <c r="Q7" s="1">
        <v>63326</v>
      </c>
      <c r="R7" s="25">
        <v>69390</v>
      </c>
      <c r="S7" s="22">
        <f t="shared" ref="S7:S26" si="7">IF(Q7=0,"",Q7/R7)</f>
        <v>0.91260988615074223</v>
      </c>
      <c r="T7" s="1">
        <v>52836</v>
      </c>
      <c r="U7" s="25">
        <v>55720</v>
      </c>
      <c r="V7" s="22">
        <f t="shared" ref="V7:V26" si="8">IF(T7=0,"",T7/U7)</f>
        <v>0.94824120603015072</v>
      </c>
    </row>
    <row r="8" spans="1:22" ht="13.2" customHeight="1" x14ac:dyDescent="0.25">
      <c r="A8" s="13" t="s">
        <v>6</v>
      </c>
      <c r="B8" s="1">
        <f t="shared" si="1"/>
        <v>559481</v>
      </c>
      <c r="C8" s="1">
        <f t="shared" si="0"/>
        <v>589020</v>
      </c>
      <c r="D8" s="22">
        <f t="shared" si="2"/>
        <v>0.94985059930053306</v>
      </c>
      <c r="E8" s="1">
        <v>32850</v>
      </c>
      <c r="F8" s="25">
        <v>33260</v>
      </c>
      <c r="G8" s="22">
        <f t="shared" si="3"/>
        <v>0.98767288033674083</v>
      </c>
      <c r="H8" s="1">
        <v>69375</v>
      </c>
      <c r="I8" s="25">
        <v>70290</v>
      </c>
      <c r="J8" s="22">
        <f t="shared" si="4"/>
        <v>0.98698250106700813</v>
      </c>
      <c r="K8" s="1">
        <v>67663</v>
      </c>
      <c r="L8" s="25">
        <v>75650</v>
      </c>
      <c r="M8" s="22">
        <f t="shared" si="5"/>
        <v>0.89442167878387313</v>
      </c>
      <c r="N8" s="1">
        <v>149413</v>
      </c>
      <c r="O8" s="25">
        <v>164530</v>
      </c>
      <c r="P8" s="22">
        <f t="shared" si="6"/>
        <v>0.90812009967787033</v>
      </c>
      <c r="Q8" s="1">
        <v>143789</v>
      </c>
      <c r="R8" s="25">
        <v>150260.00000000003</v>
      </c>
      <c r="S8" s="22">
        <f t="shared" si="7"/>
        <v>0.95693464661253813</v>
      </c>
      <c r="T8" s="1">
        <v>96391</v>
      </c>
      <c r="U8" s="25">
        <v>95029.999999999985</v>
      </c>
      <c r="V8" s="22">
        <f t="shared" si="8"/>
        <v>1.0143217931179629</v>
      </c>
    </row>
    <row r="9" spans="1:22" ht="13.2" customHeight="1" x14ac:dyDescent="0.25">
      <c r="A9" s="13" t="s">
        <v>43</v>
      </c>
      <c r="B9" s="1">
        <f t="shared" si="1"/>
        <v>303055</v>
      </c>
      <c r="C9" s="1">
        <f t="shared" si="0"/>
        <v>327480</v>
      </c>
      <c r="D9" s="22">
        <f t="shared" si="2"/>
        <v>0.92541529253694887</v>
      </c>
      <c r="E9" s="1">
        <v>15428</v>
      </c>
      <c r="F9" s="25">
        <v>16520</v>
      </c>
      <c r="G9" s="22">
        <f t="shared" si="3"/>
        <v>0.93389830508474581</v>
      </c>
      <c r="H9" s="1">
        <v>36439</v>
      </c>
      <c r="I9" s="25">
        <v>37730</v>
      </c>
      <c r="J9" s="22">
        <f t="shared" si="4"/>
        <v>0.9657831963954413</v>
      </c>
      <c r="K9" s="1">
        <v>41132</v>
      </c>
      <c r="L9" s="25">
        <v>49210.000000000007</v>
      </c>
      <c r="M9" s="22">
        <f t="shared" si="5"/>
        <v>0.83584637268847783</v>
      </c>
      <c r="N9" s="1">
        <v>88933</v>
      </c>
      <c r="O9" s="25">
        <v>97220.000000000015</v>
      </c>
      <c r="P9" s="22">
        <f t="shared" si="6"/>
        <v>0.91476033737913998</v>
      </c>
      <c r="Q9" s="1">
        <v>77043</v>
      </c>
      <c r="R9" s="25">
        <v>81080</v>
      </c>
      <c r="S9" s="22">
        <f t="shared" si="7"/>
        <v>0.95020966946225949</v>
      </c>
      <c r="T9" s="1">
        <v>44080</v>
      </c>
      <c r="U9" s="25">
        <v>45720</v>
      </c>
      <c r="V9" s="22">
        <f t="shared" si="8"/>
        <v>0.96412948381452324</v>
      </c>
    </row>
    <row r="10" spans="1:22" ht="13.2" customHeight="1" x14ac:dyDescent="0.25">
      <c r="A10" s="13" t="s">
        <v>7</v>
      </c>
      <c r="B10" s="1">
        <f t="shared" si="1"/>
        <v>567773</v>
      </c>
      <c r="C10" s="1">
        <f t="shared" si="0"/>
        <v>603950</v>
      </c>
      <c r="D10" s="22">
        <f t="shared" si="2"/>
        <v>0.94009934597234868</v>
      </c>
      <c r="E10" s="1">
        <v>41178</v>
      </c>
      <c r="F10" s="25">
        <v>42010</v>
      </c>
      <c r="G10" s="22">
        <f t="shared" si="3"/>
        <v>0.98019519162104263</v>
      </c>
      <c r="H10" s="1">
        <v>86449</v>
      </c>
      <c r="I10" s="25">
        <v>90550</v>
      </c>
      <c r="J10" s="22">
        <f t="shared" si="4"/>
        <v>0.95471010491441188</v>
      </c>
      <c r="K10" s="1">
        <v>74220</v>
      </c>
      <c r="L10" s="25">
        <v>81980</v>
      </c>
      <c r="M10" s="22">
        <f t="shared" si="5"/>
        <v>0.90534276652842161</v>
      </c>
      <c r="N10" s="1">
        <v>163840</v>
      </c>
      <c r="O10" s="25">
        <v>176810</v>
      </c>
      <c r="P10" s="22">
        <f t="shared" si="6"/>
        <v>0.92664442056444773</v>
      </c>
      <c r="Q10" s="1">
        <v>131386</v>
      </c>
      <c r="R10" s="25">
        <v>140649.99999999997</v>
      </c>
      <c r="S10" s="22">
        <f t="shared" si="7"/>
        <v>0.93413437611091377</v>
      </c>
      <c r="T10" s="1">
        <v>70700</v>
      </c>
      <c r="U10" s="25">
        <v>71950.000000000029</v>
      </c>
      <c r="V10" s="22">
        <f t="shared" si="8"/>
        <v>0.98262682418346037</v>
      </c>
    </row>
    <row r="11" spans="1:22" ht="13.2" customHeight="1" x14ac:dyDescent="0.25">
      <c r="A11" s="13" t="s">
        <v>44</v>
      </c>
      <c r="B11" s="1">
        <f t="shared" si="1"/>
        <v>168804</v>
      </c>
      <c r="C11" s="1">
        <f t="shared" si="0"/>
        <v>182090</v>
      </c>
      <c r="D11" s="22">
        <f t="shared" si="2"/>
        <v>0.92703608105881707</v>
      </c>
      <c r="E11" s="1">
        <v>10429</v>
      </c>
      <c r="F11" s="25">
        <v>11200</v>
      </c>
      <c r="G11" s="22">
        <f t="shared" si="3"/>
        <v>0.93116071428571423</v>
      </c>
      <c r="H11" s="1">
        <v>23965</v>
      </c>
      <c r="I11" s="25">
        <v>25570</v>
      </c>
      <c r="J11" s="22">
        <f t="shared" si="4"/>
        <v>0.93723113023073912</v>
      </c>
      <c r="K11" s="1">
        <v>19378</v>
      </c>
      <c r="L11" s="25">
        <v>20350</v>
      </c>
      <c r="M11" s="22">
        <f t="shared" si="5"/>
        <v>0.95223587223587225</v>
      </c>
      <c r="N11" s="1">
        <v>37980</v>
      </c>
      <c r="O11" s="25">
        <v>42030</v>
      </c>
      <c r="P11" s="22">
        <f t="shared" si="6"/>
        <v>0.90364025695931482</v>
      </c>
      <c r="Q11" s="1">
        <v>43715</v>
      </c>
      <c r="R11" s="25">
        <v>47740</v>
      </c>
      <c r="S11" s="22">
        <f t="shared" si="7"/>
        <v>0.91568914956011727</v>
      </c>
      <c r="T11" s="1">
        <v>33337</v>
      </c>
      <c r="U11" s="25">
        <v>35200</v>
      </c>
      <c r="V11" s="22">
        <f t="shared" si="8"/>
        <v>0.94707386363636359</v>
      </c>
    </row>
    <row r="12" spans="1:22" ht="13.2" customHeight="1" x14ac:dyDescent="0.25">
      <c r="A12" s="13" t="s">
        <v>8</v>
      </c>
      <c r="B12" s="1">
        <f t="shared" si="1"/>
        <v>150875</v>
      </c>
      <c r="C12" s="1">
        <f t="shared" si="0"/>
        <v>160710</v>
      </c>
      <c r="D12" s="22">
        <f t="shared" si="2"/>
        <v>0.93880281251944497</v>
      </c>
      <c r="E12" s="1">
        <v>9777</v>
      </c>
      <c r="F12" s="25">
        <v>10430.000000000002</v>
      </c>
      <c r="G12" s="22">
        <f t="shared" si="3"/>
        <v>0.93739213806327881</v>
      </c>
      <c r="H12" s="1">
        <v>20055</v>
      </c>
      <c r="I12" s="25">
        <v>20910</v>
      </c>
      <c r="J12" s="22">
        <f t="shared" si="4"/>
        <v>0.95911047345767575</v>
      </c>
      <c r="K12" s="1">
        <v>17090</v>
      </c>
      <c r="L12" s="25">
        <v>18450</v>
      </c>
      <c r="M12" s="22">
        <f t="shared" si="5"/>
        <v>0.92628726287262875</v>
      </c>
      <c r="N12" s="1">
        <v>42285</v>
      </c>
      <c r="O12" s="25">
        <v>45600.000000000007</v>
      </c>
      <c r="P12" s="22">
        <f t="shared" si="6"/>
        <v>0.92730263157894721</v>
      </c>
      <c r="Q12" s="1">
        <v>38476</v>
      </c>
      <c r="R12" s="25">
        <v>41249.999999999993</v>
      </c>
      <c r="S12" s="22">
        <f t="shared" si="7"/>
        <v>0.93275151515151533</v>
      </c>
      <c r="T12" s="1">
        <v>23192</v>
      </c>
      <c r="U12" s="25">
        <v>24070.000000000004</v>
      </c>
      <c r="V12" s="22">
        <f t="shared" si="8"/>
        <v>0.96352305774823421</v>
      </c>
    </row>
    <row r="13" spans="1:22" ht="13.2" customHeight="1" x14ac:dyDescent="0.25">
      <c r="A13" s="13" t="s">
        <v>9</v>
      </c>
      <c r="B13" s="1">
        <f t="shared" si="1"/>
        <v>110354</v>
      </c>
      <c r="C13" s="1">
        <f t="shared" si="0"/>
        <v>118690</v>
      </c>
      <c r="D13" s="22">
        <f t="shared" si="2"/>
        <v>0.92976661892324541</v>
      </c>
      <c r="E13" s="1">
        <v>7464</v>
      </c>
      <c r="F13" s="25">
        <v>7790.0000000000018</v>
      </c>
      <c r="G13" s="22">
        <f t="shared" si="3"/>
        <v>0.95815147625160435</v>
      </c>
      <c r="H13" s="1">
        <v>16109</v>
      </c>
      <c r="I13" s="25">
        <v>16970</v>
      </c>
      <c r="J13" s="22">
        <f t="shared" si="4"/>
        <v>0.94926340601060699</v>
      </c>
      <c r="K13" s="1">
        <v>12586</v>
      </c>
      <c r="L13" s="25">
        <v>13760</v>
      </c>
      <c r="M13" s="22">
        <f t="shared" si="5"/>
        <v>0.91468023255813957</v>
      </c>
      <c r="N13" s="1">
        <v>26753</v>
      </c>
      <c r="O13" s="25">
        <v>29640.000000000004</v>
      </c>
      <c r="P13" s="22">
        <f t="shared" si="6"/>
        <v>0.90259784075573535</v>
      </c>
      <c r="Q13" s="1">
        <v>28143</v>
      </c>
      <c r="R13" s="25">
        <v>30360</v>
      </c>
      <c r="S13" s="22">
        <f t="shared" si="7"/>
        <v>0.92697628458498027</v>
      </c>
      <c r="T13" s="1">
        <v>19299</v>
      </c>
      <c r="U13" s="25">
        <v>20169.999999999996</v>
      </c>
      <c r="V13" s="22">
        <f t="shared" si="8"/>
        <v>0.95681705503222625</v>
      </c>
    </row>
    <row r="14" spans="1:22" ht="13.2" customHeight="1" x14ac:dyDescent="0.25">
      <c r="A14" s="13" t="s">
        <v>45</v>
      </c>
      <c r="B14" s="1">
        <f t="shared" si="1"/>
        <v>175377</v>
      </c>
      <c r="C14" s="1">
        <f t="shared" si="0"/>
        <v>189540</v>
      </c>
      <c r="D14" s="22">
        <f t="shared" si="2"/>
        <v>0.92527698638809752</v>
      </c>
      <c r="E14" s="1">
        <v>11012</v>
      </c>
      <c r="F14" s="25">
        <v>11689.999999999998</v>
      </c>
      <c r="G14" s="22">
        <f t="shared" si="3"/>
        <v>0.94200171086398643</v>
      </c>
      <c r="H14" s="1">
        <v>24068</v>
      </c>
      <c r="I14" s="25">
        <v>24960.000000000007</v>
      </c>
      <c r="J14" s="22">
        <f t="shared" si="4"/>
        <v>0.9642628205128202</v>
      </c>
      <c r="K14" s="1">
        <v>21294</v>
      </c>
      <c r="L14" s="25">
        <v>24829.999999999996</v>
      </c>
      <c r="M14" s="22">
        <f t="shared" si="5"/>
        <v>0.85759162303664938</v>
      </c>
      <c r="N14" s="1">
        <v>40880</v>
      </c>
      <c r="O14" s="25">
        <v>45339.999999999993</v>
      </c>
      <c r="P14" s="22">
        <f t="shared" si="6"/>
        <v>0.90163211292457002</v>
      </c>
      <c r="Q14" s="1">
        <v>43769</v>
      </c>
      <c r="R14" s="25">
        <v>47279.999999999985</v>
      </c>
      <c r="S14" s="22">
        <f t="shared" si="7"/>
        <v>0.92574027072758069</v>
      </c>
      <c r="T14" s="1">
        <v>34354</v>
      </c>
      <c r="U14" s="25">
        <v>35440</v>
      </c>
      <c r="V14" s="22">
        <f t="shared" si="8"/>
        <v>0.96935665914221214</v>
      </c>
    </row>
    <row r="15" spans="1:22" ht="13.2" customHeight="1" x14ac:dyDescent="0.25">
      <c r="A15" s="13" t="s">
        <v>10</v>
      </c>
      <c r="B15" s="1">
        <f t="shared" si="1"/>
        <v>154312</v>
      </c>
      <c r="C15" s="1">
        <f t="shared" si="0"/>
        <v>164720</v>
      </c>
      <c r="D15" s="22">
        <f t="shared" si="2"/>
        <v>0.93681398737251098</v>
      </c>
      <c r="E15" s="1">
        <v>7647</v>
      </c>
      <c r="F15" s="25">
        <v>8270</v>
      </c>
      <c r="G15" s="22">
        <f t="shared" si="3"/>
        <v>0.92466747279322858</v>
      </c>
      <c r="H15" s="1">
        <v>18849</v>
      </c>
      <c r="I15" s="25">
        <v>19620.000000000007</v>
      </c>
      <c r="J15" s="22">
        <f t="shared" si="4"/>
        <v>0.96070336391437272</v>
      </c>
      <c r="K15" s="1">
        <v>15397</v>
      </c>
      <c r="L15" s="25">
        <v>16080.000000000002</v>
      </c>
      <c r="M15" s="22">
        <f t="shared" si="5"/>
        <v>0.95752487562189048</v>
      </c>
      <c r="N15" s="1">
        <v>32917</v>
      </c>
      <c r="O15" s="25">
        <v>36159.999999999993</v>
      </c>
      <c r="P15" s="22">
        <f t="shared" si="6"/>
        <v>0.91031526548672581</v>
      </c>
      <c r="Q15" s="1">
        <v>44106</v>
      </c>
      <c r="R15" s="25">
        <v>47349.999999999993</v>
      </c>
      <c r="S15" s="22">
        <f t="shared" si="7"/>
        <v>0.9314889123548048</v>
      </c>
      <c r="T15" s="1">
        <v>35396</v>
      </c>
      <c r="U15" s="25">
        <v>37240</v>
      </c>
      <c r="V15" s="22">
        <f t="shared" si="8"/>
        <v>0.95048335123523098</v>
      </c>
    </row>
    <row r="16" spans="1:22" ht="13.2" customHeight="1" x14ac:dyDescent="0.25">
      <c r="A16" s="13" t="s">
        <v>11</v>
      </c>
      <c r="B16" s="1">
        <f t="shared" si="1"/>
        <v>190025</v>
      </c>
      <c r="C16" s="1">
        <f t="shared" si="0"/>
        <v>199320</v>
      </c>
      <c r="D16" s="22">
        <f t="shared" si="2"/>
        <v>0.95336644591611475</v>
      </c>
      <c r="E16" s="1">
        <v>11744</v>
      </c>
      <c r="F16" s="25">
        <v>12530</v>
      </c>
      <c r="G16" s="22">
        <f t="shared" si="3"/>
        <v>0.93727055067837195</v>
      </c>
      <c r="H16" s="1">
        <v>26661</v>
      </c>
      <c r="I16" s="25">
        <v>28120.000000000004</v>
      </c>
      <c r="J16" s="22">
        <f t="shared" si="4"/>
        <v>0.94811522048364139</v>
      </c>
      <c r="K16" s="1">
        <v>19746</v>
      </c>
      <c r="L16" s="25">
        <v>20199.999999999993</v>
      </c>
      <c r="M16" s="22">
        <f t="shared" si="5"/>
        <v>0.97752475247524784</v>
      </c>
      <c r="N16" s="1">
        <v>40280</v>
      </c>
      <c r="O16" s="25">
        <v>43060</v>
      </c>
      <c r="P16" s="22">
        <f t="shared" si="6"/>
        <v>0.93543892243381332</v>
      </c>
      <c r="Q16" s="1">
        <v>50737</v>
      </c>
      <c r="R16" s="25">
        <v>53479.999999999993</v>
      </c>
      <c r="S16" s="22">
        <f t="shared" si="7"/>
        <v>0.94870979805534794</v>
      </c>
      <c r="T16" s="1">
        <v>40857</v>
      </c>
      <c r="U16" s="25">
        <v>41930</v>
      </c>
      <c r="V16" s="22">
        <f t="shared" si="8"/>
        <v>0.97440973050321966</v>
      </c>
    </row>
    <row r="17" spans="1:22" ht="13.2" customHeight="1" x14ac:dyDescent="0.25">
      <c r="A17" s="13" t="s">
        <v>12</v>
      </c>
      <c r="B17" s="1">
        <f t="shared" si="1"/>
        <v>60150</v>
      </c>
      <c r="C17" s="1">
        <f t="shared" si="0"/>
        <v>62270</v>
      </c>
      <c r="D17" s="22">
        <f t="shared" si="2"/>
        <v>0.96595471334510996</v>
      </c>
      <c r="E17" s="1">
        <v>3131</v>
      </c>
      <c r="F17" s="25">
        <v>3365.0000000000005</v>
      </c>
      <c r="G17" s="22">
        <f t="shared" si="3"/>
        <v>0.93046062407132235</v>
      </c>
      <c r="H17" s="1">
        <v>7336</v>
      </c>
      <c r="I17" s="25">
        <v>7500</v>
      </c>
      <c r="J17" s="22">
        <f t="shared" si="4"/>
        <v>0.9781333333333333</v>
      </c>
      <c r="K17" s="1">
        <v>6175</v>
      </c>
      <c r="L17" s="25">
        <v>6019.9999999999991</v>
      </c>
      <c r="M17" s="22">
        <f t="shared" si="5"/>
        <v>1.025747508305648</v>
      </c>
      <c r="N17" s="1">
        <v>13567</v>
      </c>
      <c r="O17" s="25">
        <v>14495.000000000002</v>
      </c>
      <c r="P17" s="22">
        <f t="shared" si="6"/>
        <v>0.93597792342186947</v>
      </c>
      <c r="Q17" s="1">
        <v>16285</v>
      </c>
      <c r="R17" s="25">
        <v>16880.000000000004</v>
      </c>
      <c r="S17" s="22">
        <f t="shared" si="7"/>
        <v>0.96475118483412303</v>
      </c>
      <c r="T17" s="1">
        <v>13656</v>
      </c>
      <c r="U17" s="25">
        <v>14009.999999999998</v>
      </c>
      <c r="V17" s="22">
        <f t="shared" si="8"/>
        <v>0.97473233404710935</v>
      </c>
    </row>
    <row r="18" spans="1:22" ht="13.2" customHeight="1" x14ac:dyDescent="0.25">
      <c r="A18" s="13" t="s">
        <v>13</v>
      </c>
      <c r="B18" s="1">
        <f t="shared" si="1"/>
        <v>324922</v>
      </c>
      <c r="C18" s="1">
        <f t="shared" si="0"/>
        <v>352279.99999999994</v>
      </c>
      <c r="D18" s="22">
        <f t="shared" si="2"/>
        <v>0.92234018394458972</v>
      </c>
      <c r="E18" s="1">
        <v>17363</v>
      </c>
      <c r="F18" s="25">
        <v>18310</v>
      </c>
      <c r="G18" s="22">
        <f t="shared" si="3"/>
        <v>0.94827962861824144</v>
      </c>
      <c r="H18" s="1">
        <v>39578</v>
      </c>
      <c r="I18" s="25">
        <v>40809.999999999985</v>
      </c>
      <c r="J18" s="22">
        <f t="shared" si="4"/>
        <v>0.96981132075471732</v>
      </c>
      <c r="K18" s="1">
        <v>41636</v>
      </c>
      <c r="L18" s="25">
        <v>49160</v>
      </c>
      <c r="M18" s="22">
        <f t="shared" si="5"/>
        <v>0.84694873881204236</v>
      </c>
      <c r="N18" s="1">
        <v>83020</v>
      </c>
      <c r="O18" s="25">
        <v>93279.999999999971</v>
      </c>
      <c r="P18" s="22">
        <f t="shared" si="6"/>
        <v>0.89000857632933128</v>
      </c>
      <c r="Q18" s="1">
        <v>83949</v>
      </c>
      <c r="R18" s="25">
        <v>88890.000000000015</v>
      </c>
      <c r="S18" s="22">
        <f t="shared" si="7"/>
        <v>0.94441444481943959</v>
      </c>
      <c r="T18" s="1">
        <v>59376</v>
      </c>
      <c r="U18" s="25">
        <v>61829.999999999993</v>
      </c>
      <c r="V18" s="22">
        <f t="shared" si="8"/>
        <v>0.96031052886948098</v>
      </c>
    </row>
    <row r="19" spans="1:22" ht="13.2" customHeight="1" x14ac:dyDescent="0.25">
      <c r="A19" s="13" t="s">
        <v>14</v>
      </c>
      <c r="B19" s="1">
        <f t="shared" si="1"/>
        <v>49503</v>
      </c>
      <c r="C19" s="1">
        <f t="shared" si="0"/>
        <v>51615</v>
      </c>
      <c r="D19" s="22">
        <f t="shared" si="2"/>
        <v>0.95908166230746872</v>
      </c>
      <c r="E19" s="1">
        <v>3571</v>
      </c>
      <c r="F19" s="25">
        <v>3735.0000000000005</v>
      </c>
      <c r="G19" s="22">
        <f t="shared" si="3"/>
        <v>0.95609103078982582</v>
      </c>
      <c r="H19" s="1">
        <v>7679</v>
      </c>
      <c r="I19" s="25">
        <v>8049.9999999999991</v>
      </c>
      <c r="J19" s="22">
        <f t="shared" si="4"/>
        <v>0.953913043478261</v>
      </c>
      <c r="K19" s="1">
        <v>6109</v>
      </c>
      <c r="L19" s="25">
        <v>6085</v>
      </c>
      <c r="M19" s="22">
        <f t="shared" si="5"/>
        <v>1.0039441248972885</v>
      </c>
      <c r="N19" s="1">
        <v>11802</v>
      </c>
      <c r="O19" s="25">
        <v>12290</v>
      </c>
      <c r="P19" s="22">
        <f t="shared" si="6"/>
        <v>0.96029292107404396</v>
      </c>
      <c r="Q19" s="1">
        <v>12099</v>
      </c>
      <c r="R19" s="25">
        <v>12900.000000000004</v>
      </c>
      <c r="S19" s="22">
        <f t="shared" si="7"/>
        <v>0.93790697674418577</v>
      </c>
      <c r="T19" s="1">
        <v>8243</v>
      </c>
      <c r="U19" s="25">
        <v>8555</v>
      </c>
      <c r="V19" s="22">
        <f t="shared" si="8"/>
        <v>0.9635300993571011</v>
      </c>
    </row>
    <row r="20" spans="1:22" ht="13.2" customHeight="1" x14ac:dyDescent="0.25">
      <c r="A20" s="13" t="s">
        <v>15</v>
      </c>
      <c r="B20" s="1">
        <f t="shared" si="1"/>
        <v>116640</v>
      </c>
      <c r="C20" s="1">
        <f t="shared" si="0"/>
        <v>126995</v>
      </c>
      <c r="D20" s="22">
        <f t="shared" si="2"/>
        <v>0.91846135674632856</v>
      </c>
      <c r="E20" s="1">
        <v>7426</v>
      </c>
      <c r="F20" s="25">
        <v>8195</v>
      </c>
      <c r="G20" s="22">
        <f t="shared" si="3"/>
        <v>0.90616229408175719</v>
      </c>
      <c r="H20" s="1">
        <v>16664</v>
      </c>
      <c r="I20" s="25">
        <v>18069.999999999996</v>
      </c>
      <c r="J20" s="22">
        <f t="shared" si="4"/>
        <v>0.92219147758716125</v>
      </c>
      <c r="K20" s="1">
        <v>12581</v>
      </c>
      <c r="L20" s="25">
        <v>13475</v>
      </c>
      <c r="M20" s="22">
        <f t="shared" si="5"/>
        <v>0.93365491651205934</v>
      </c>
      <c r="N20" s="1">
        <v>27374</v>
      </c>
      <c r="O20" s="25">
        <v>30660.000000000004</v>
      </c>
      <c r="P20" s="22">
        <f t="shared" si="6"/>
        <v>0.89282452707110227</v>
      </c>
      <c r="Q20" s="1">
        <v>30299</v>
      </c>
      <c r="R20" s="25">
        <v>33155</v>
      </c>
      <c r="S20" s="22">
        <f t="shared" si="7"/>
        <v>0.91385914643341881</v>
      </c>
      <c r="T20" s="1">
        <v>22296</v>
      </c>
      <c r="U20" s="25">
        <v>23439.999999999996</v>
      </c>
      <c r="V20" s="22">
        <f t="shared" si="8"/>
        <v>0.95119453924914688</v>
      </c>
    </row>
    <row r="21" spans="1:22" ht="13.2" customHeight="1" x14ac:dyDescent="0.25">
      <c r="A21" s="13" t="s">
        <v>16</v>
      </c>
      <c r="B21" s="1">
        <f t="shared" si="1"/>
        <v>419440</v>
      </c>
      <c r="C21" s="1">
        <f t="shared" si="0"/>
        <v>447400</v>
      </c>
      <c r="D21" s="22">
        <f t="shared" si="2"/>
        <v>0.93750558784085825</v>
      </c>
      <c r="E21" s="1">
        <v>27722</v>
      </c>
      <c r="F21" s="25">
        <v>29150.000000000004</v>
      </c>
      <c r="G21" s="22">
        <f t="shared" si="3"/>
        <v>0.95101200686106335</v>
      </c>
      <c r="H21" s="1">
        <v>59365</v>
      </c>
      <c r="I21" s="25">
        <v>62090</v>
      </c>
      <c r="J21" s="22">
        <f t="shared" si="4"/>
        <v>0.95611209534546626</v>
      </c>
      <c r="K21" s="1">
        <v>50244</v>
      </c>
      <c r="L21" s="25">
        <v>56640</v>
      </c>
      <c r="M21" s="22">
        <f t="shared" si="5"/>
        <v>0.88707627118644072</v>
      </c>
      <c r="N21" s="1">
        <v>107076</v>
      </c>
      <c r="O21" s="25">
        <v>114700.00000000001</v>
      </c>
      <c r="P21" s="22">
        <f t="shared" si="6"/>
        <v>0.93353095030514377</v>
      </c>
      <c r="Q21" s="1">
        <v>101636</v>
      </c>
      <c r="R21" s="25">
        <v>108979.99999999999</v>
      </c>
      <c r="S21" s="22">
        <f t="shared" si="7"/>
        <v>0.93261148834648577</v>
      </c>
      <c r="T21" s="1">
        <v>73397</v>
      </c>
      <c r="U21" s="25">
        <v>75840.000000000015</v>
      </c>
      <c r="V21" s="22">
        <f t="shared" si="8"/>
        <v>0.96778744725738375</v>
      </c>
    </row>
    <row r="22" spans="1:22" ht="13.2" customHeight="1" x14ac:dyDescent="0.25">
      <c r="A22" s="13" t="s">
        <v>17</v>
      </c>
      <c r="B22" s="1">
        <f t="shared" si="1"/>
        <v>48277</v>
      </c>
      <c r="C22" s="1">
        <f t="shared" si="0"/>
        <v>50155</v>
      </c>
      <c r="D22" s="22">
        <f t="shared" si="2"/>
        <v>0.96255607616389194</v>
      </c>
      <c r="E22" s="1">
        <v>2837</v>
      </c>
      <c r="F22" s="25">
        <v>2990</v>
      </c>
      <c r="G22" s="22">
        <f t="shared" si="3"/>
        <v>0.94882943143812704</v>
      </c>
      <c r="H22" s="1">
        <v>5986</v>
      </c>
      <c r="I22" s="25">
        <v>6274.9999999999991</v>
      </c>
      <c r="J22" s="22">
        <f t="shared" si="4"/>
        <v>0.95394422310756988</v>
      </c>
      <c r="K22" s="1">
        <v>4977</v>
      </c>
      <c r="L22" s="25">
        <v>4885</v>
      </c>
      <c r="M22" s="22">
        <f t="shared" si="5"/>
        <v>1.0188331627430911</v>
      </c>
      <c r="N22" s="1">
        <v>10157</v>
      </c>
      <c r="O22" s="25">
        <v>10669.999999999998</v>
      </c>
      <c r="P22" s="22">
        <f t="shared" si="6"/>
        <v>0.95192127460168718</v>
      </c>
      <c r="Q22" s="1">
        <v>13200</v>
      </c>
      <c r="R22" s="25">
        <v>13754.999999999998</v>
      </c>
      <c r="S22" s="22">
        <f t="shared" si="7"/>
        <v>0.95965103598691393</v>
      </c>
      <c r="T22" s="1">
        <v>11120</v>
      </c>
      <c r="U22" s="25">
        <v>11579.999999999998</v>
      </c>
      <c r="V22" s="22">
        <f t="shared" si="8"/>
        <v>0.96027633851468064</v>
      </c>
    </row>
    <row r="23" spans="1:22" ht="13.2" customHeight="1" x14ac:dyDescent="0.25">
      <c r="A23" s="13" t="s">
        <v>18</v>
      </c>
      <c r="B23" s="1">
        <f t="shared" si="1"/>
        <v>605276</v>
      </c>
      <c r="C23" s="1">
        <f t="shared" si="0"/>
        <v>640730.00000000012</v>
      </c>
      <c r="D23" s="22">
        <f t="shared" si="2"/>
        <v>0.94466624006992006</v>
      </c>
      <c r="E23" s="1">
        <v>37754</v>
      </c>
      <c r="F23" s="25">
        <v>38450.000000000015</v>
      </c>
      <c r="G23" s="22">
        <f t="shared" si="3"/>
        <v>0.98189856957087085</v>
      </c>
      <c r="H23" s="1">
        <v>82813</v>
      </c>
      <c r="I23" s="25">
        <v>83710.000000000015</v>
      </c>
      <c r="J23" s="22">
        <f t="shared" si="4"/>
        <v>0.98928443435670754</v>
      </c>
      <c r="K23" s="1">
        <v>68254</v>
      </c>
      <c r="L23" s="25">
        <v>78200</v>
      </c>
      <c r="M23" s="22">
        <f t="shared" si="5"/>
        <v>0.87281329923273654</v>
      </c>
      <c r="N23" s="1">
        <v>171775</v>
      </c>
      <c r="O23" s="25">
        <v>189400.00000000003</v>
      </c>
      <c r="P23" s="22">
        <f t="shared" si="6"/>
        <v>0.90694297782470945</v>
      </c>
      <c r="Q23" s="1">
        <v>152395</v>
      </c>
      <c r="R23" s="25">
        <v>158370.00000000003</v>
      </c>
      <c r="S23" s="22">
        <f t="shared" si="7"/>
        <v>0.96227189492959508</v>
      </c>
      <c r="T23" s="1">
        <v>92285</v>
      </c>
      <c r="U23" s="25">
        <v>92600.000000000015</v>
      </c>
      <c r="V23" s="22">
        <f t="shared" si="8"/>
        <v>0.99659827213822882</v>
      </c>
    </row>
    <row r="24" spans="1:22" ht="13.2" customHeight="1" x14ac:dyDescent="0.25">
      <c r="A24" s="13" t="s">
        <v>19</v>
      </c>
      <c r="B24" s="1">
        <f t="shared" si="1"/>
        <v>31661</v>
      </c>
      <c r="C24" s="1">
        <f t="shared" si="0"/>
        <v>32740</v>
      </c>
      <c r="D24" s="22">
        <f t="shared" si="2"/>
        <v>0.96704337202199142</v>
      </c>
      <c r="E24" s="1">
        <v>1590</v>
      </c>
      <c r="F24" s="25">
        <v>1765</v>
      </c>
      <c r="G24" s="22">
        <f t="shared" si="3"/>
        <v>0.90084985835694054</v>
      </c>
      <c r="H24" s="1">
        <v>3681</v>
      </c>
      <c r="I24" s="25">
        <v>3790.0000000000009</v>
      </c>
      <c r="J24" s="22">
        <f t="shared" si="4"/>
        <v>0.9712401055408969</v>
      </c>
      <c r="K24" s="1">
        <v>2779</v>
      </c>
      <c r="L24" s="25">
        <v>3095.0000000000005</v>
      </c>
      <c r="M24" s="22">
        <f t="shared" si="5"/>
        <v>0.89789983844911136</v>
      </c>
      <c r="N24" s="1">
        <v>6642</v>
      </c>
      <c r="O24" s="25">
        <v>7240.0000000000009</v>
      </c>
      <c r="P24" s="22">
        <f t="shared" si="6"/>
        <v>0.91740331491712701</v>
      </c>
      <c r="Q24" s="1">
        <v>9854</v>
      </c>
      <c r="R24" s="25">
        <v>9689.9999999999982</v>
      </c>
      <c r="S24" s="22">
        <f t="shared" si="7"/>
        <v>1.0169246646026833</v>
      </c>
      <c r="T24" s="1">
        <v>7115</v>
      </c>
      <c r="U24" s="25">
        <v>7160</v>
      </c>
      <c r="V24" s="22">
        <f t="shared" si="8"/>
        <v>0.99371508379888274</v>
      </c>
    </row>
    <row r="25" spans="1:22" ht="13.2" customHeight="1" x14ac:dyDescent="0.25">
      <c r="A25" s="13" t="s">
        <v>20</v>
      </c>
      <c r="B25" s="1">
        <f t="shared" si="1"/>
        <v>65586</v>
      </c>
      <c r="C25" s="1">
        <f t="shared" si="0"/>
        <v>69210</v>
      </c>
      <c r="D25" s="22">
        <f t="shared" si="2"/>
        <v>0.94763762462071954</v>
      </c>
      <c r="E25" s="1">
        <v>4153</v>
      </c>
      <c r="F25" s="25">
        <v>4399.9999999999991</v>
      </c>
      <c r="G25" s="22">
        <f t="shared" si="3"/>
        <v>0.94386363636363657</v>
      </c>
      <c r="H25" s="1">
        <v>8763</v>
      </c>
      <c r="I25" s="25">
        <v>9430</v>
      </c>
      <c r="J25" s="22">
        <f t="shared" si="4"/>
        <v>0.92926829268292688</v>
      </c>
      <c r="K25" s="1">
        <v>7239</v>
      </c>
      <c r="L25" s="25">
        <v>7409.9999999999991</v>
      </c>
      <c r="M25" s="22">
        <f t="shared" si="5"/>
        <v>0.97692307692307701</v>
      </c>
      <c r="N25" s="1">
        <v>14251</v>
      </c>
      <c r="O25" s="25">
        <v>15329.999999999998</v>
      </c>
      <c r="P25" s="22">
        <f t="shared" si="6"/>
        <v>0.92961513372472293</v>
      </c>
      <c r="Q25" s="1">
        <v>17159</v>
      </c>
      <c r="R25" s="25">
        <v>18140</v>
      </c>
      <c r="S25" s="22">
        <f t="shared" si="7"/>
        <v>0.94592061742006617</v>
      </c>
      <c r="T25" s="1">
        <v>14021</v>
      </c>
      <c r="U25" s="25">
        <v>14500</v>
      </c>
      <c r="V25" s="22">
        <f t="shared" si="8"/>
        <v>0.96696551724137936</v>
      </c>
    </row>
    <row r="26" spans="1:22" ht="13.2" customHeight="1" x14ac:dyDescent="0.25">
      <c r="A26" s="19" t="s">
        <v>21</v>
      </c>
      <c r="B26" s="20">
        <f t="shared" si="1"/>
        <v>4817233</v>
      </c>
      <c r="C26" s="20">
        <f t="shared" si="0"/>
        <v>5138225</v>
      </c>
      <c r="D26" s="21">
        <f t="shared" si="2"/>
        <v>0.93752862126512559</v>
      </c>
      <c r="E26" s="20">
        <v>293492</v>
      </c>
      <c r="F26" s="20">
        <v>303970</v>
      </c>
      <c r="G26" s="21">
        <f t="shared" si="3"/>
        <v>0.96552949304207647</v>
      </c>
      <c r="H26" s="20">
        <v>642401</v>
      </c>
      <c r="I26" s="20">
        <v>663245</v>
      </c>
      <c r="J26" s="21">
        <f t="shared" si="4"/>
        <v>0.96857269937956558</v>
      </c>
      <c r="K26" s="20">
        <v>572287</v>
      </c>
      <c r="L26" s="20">
        <v>646620</v>
      </c>
      <c r="M26" s="21">
        <f t="shared" si="5"/>
        <v>0.88504376604497237</v>
      </c>
      <c r="N26" s="20">
        <v>1278462</v>
      </c>
      <c r="O26" s="20">
        <v>1408555</v>
      </c>
      <c r="P26" s="21">
        <f t="shared" si="6"/>
        <v>0.90764080919807888</v>
      </c>
      <c r="Q26" s="20">
        <v>1214704</v>
      </c>
      <c r="R26" s="20">
        <v>1282040</v>
      </c>
      <c r="S26" s="21">
        <f t="shared" si="7"/>
        <v>0.94747745780162862</v>
      </c>
      <c r="T26" s="20">
        <v>815887</v>
      </c>
      <c r="U26" s="20">
        <v>833795</v>
      </c>
      <c r="V26" s="21">
        <f t="shared" si="8"/>
        <v>0.97852229864654983</v>
      </c>
    </row>
    <row r="28" spans="1:22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tr">
        <f>Ethnicity!A29</f>
        <v xml:space="preserve">           Population is based on projections provided by Stats NZ in Dec 2021. 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9" width="9.44140625" style="3" customWidth="1"/>
    <col min="20" max="20" width="3.44140625" style="3" customWidth="1"/>
    <col min="21" max="16384" width="9.109375" style="3"/>
  </cols>
  <sheetData>
    <row r="1" spans="1:22" ht="13.8" x14ac:dyDescent="0.25">
      <c r="A1" s="24" t="str">
        <f>SUBSTITUTE(Ethnicity!A1,"Ethnicity","Deprivation")</f>
        <v>Access to Primary Care by Deprivation (January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ht="12" x14ac:dyDescent="0.25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2" customHeight="1" x14ac:dyDescent="0.25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2" customHeight="1" x14ac:dyDescent="0.25">
      <c r="A6" s="13" t="s">
        <v>4</v>
      </c>
      <c r="B6" s="1">
        <f>Ethnicity!B6</f>
        <v>462532</v>
      </c>
      <c r="C6" s="1">
        <f>F6+I6+L6+O6+R6</f>
        <v>498110</v>
      </c>
      <c r="D6" s="22">
        <f>IF(B6=0,"",B6/C6)</f>
        <v>0.92857400975688098</v>
      </c>
      <c r="E6" s="1">
        <v>104278</v>
      </c>
      <c r="F6" s="25">
        <v>112801.15926351871</v>
      </c>
      <c r="G6" s="22">
        <f>IF(E6=0,"",E6/F6)</f>
        <v>0.92444085398442166</v>
      </c>
      <c r="H6" s="1">
        <v>99455</v>
      </c>
      <c r="I6" s="25">
        <v>110215.98054094249</v>
      </c>
      <c r="J6" s="22">
        <f>IF(H6=0,"",H6/I6)</f>
        <v>0.90236460730896417</v>
      </c>
      <c r="K6" s="1">
        <v>87111</v>
      </c>
      <c r="L6" s="25">
        <v>95949.741404170985</v>
      </c>
      <c r="M6" s="22">
        <f>IF(K6=0,"",K6/L6)</f>
        <v>0.90788155054072128</v>
      </c>
      <c r="N6" s="1">
        <v>79060</v>
      </c>
      <c r="O6" s="25">
        <v>87349.346483339017</v>
      </c>
      <c r="P6" s="22">
        <f>IF(N6=0,"",N6/O6)</f>
        <v>0.90510121921839304</v>
      </c>
      <c r="Q6" s="1">
        <v>80604</v>
      </c>
      <c r="R6" s="25">
        <v>91793.772308028769</v>
      </c>
      <c r="S6" s="22">
        <f>IF(Q6=0,"",Q6/R6)</f>
        <v>0.87809878571631539</v>
      </c>
      <c r="U6" s="5"/>
      <c r="V6" s="5"/>
    </row>
    <row r="7" spans="1:22" ht="13.2" customHeight="1" x14ac:dyDescent="0.25">
      <c r="A7" s="13" t="s">
        <v>5</v>
      </c>
      <c r="B7" s="1">
        <f>Ethnicity!B7</f>
        <v>253190</v>
      </c>
      <c r="C7" s="1">
        <f t="shared" ref="C7:C25" si="0">F7+I7+L7+O7+R7</f>
        <v>271200</v>
      </c>
      <c r="D7" s="22">
        <f t="shared" ref="D7:D26" si="1">IF(B7=0,"",B7/C7)</f>
        <v>0.93359144542772865</v>
      </c>
      <c r="E7" s="1">
        <v>37391</v>
      </c>
      <c r="F7" s="25">
        <v>32922.99250748229</v>
      </c>
      <c r="G7" s="22">
        <f t="shared" ref="G7:G26" si="2">IF(E7=0,"",E7/F7)</f>
        <v>1.1357108559163411</v>
      </c>
      <c r="H7" s="1">
        <v>42818</v>
      </c>
      <c r="I7" s="25">
        <v>47137.069388965239</v>
      </c>
      <c r="J7" s="22">
        <f t="shared" ref="J7:J26" si="3">IF(H7=0,"",H7/I7)</f>
        <v>0.90837212739457385</v>
      </c>
      <c r="K7" s="1">
        <v>56465</v>
      </c>
      <c r="L7" s="25">
        <v>59848.774157303924</v>
      </c>
      <c r="M7" s="22">
        <f t="shared" ref="M7:M26" si="4">IF(K7=0,"",K7/L7)</f>
        <v>0.94346126207346936</v>
      </c>
      <c r="N7" s="1">
        <v>54396</v>
      </c>
      <c r="O7" s="25">
        <v>62711.41558182564</v>
      </c>
      <c r="P7" s="22">
        <f t="shared" ref="P7:P26" si="5">IF(N7=0,"",N7/O7)</f>
        <v>0.86740188361757331</v>
      </c>
      <c r="Q7" s="1">
        <v>54551</v>
      </c>
      <c r="R7" s="25">
        <v>68579.748364422892</v>
      </c>
      <c r="S7" s="22">
        <f t="shared" ref="S7:S26" si="6">IF(Q7=0,"",Q7/R7)</f>
        <v>0.79543890581405829</v>
      </c>
      <c r="U7" s="5"/>
      <c r="V7" s="5"/>
    </row>
    <row r="8" spans="1:22" ht="13.2" customHeight="1" x14ac:dyDescent="0.25">
      <c r="A8" s="13" t="s">
        <v>6</v>
      </c>
      <c r="B8" s="1">
        <f>Ethnicity!B8</f>
        <v>559481</v>
      </c>
      <c r="C8" s="1">
        <f t="shared" si="0"/>
        <v>589020</v>
      </c>
      <c r="D8" s="22">
        <f t="shared" si="1"/>
        <v>0.94985059930053306</v>
      </c>
      <c r="E8" s="1">
        <v>196235</v>
      </c>
      <c r="F8" s="25">
        <v>179584.67617968138</v>
      </c>
      <c r="G8" s="22">
        <f t="shared" si="2"/>
        <v>1.092715727057131</v>
      </c>
      <c r="H8" s="1">
        <v>120375</v>
      </c>
      <c r="I8" s="25">
        <v>130849.05962776695</v>
      </c>
      <c r="J8" s="22">
        <f t="shared" si="3"/>
        <v>0.91995311500470045</v>
      </c>
      <c r="K8" s="1">
        <v>98122</v>
      </c>
      <c r="L8" s="25">
        <v>117415.32917343042</v>
      </c>
      <c r="M8" s="22">
        <f t="shared" si="4"/>
        <v>0.83568304658982928</v>
      </c>
      <c r="N8" s="1">
        <v>85084</v>
      </c>
      <c r="O8" s="25">
        <v>104670.43340910006</v>
      </c>
      <c r="P8" s="22">
        <f t="shared" si="5"/>
        <v>0.81287520485802045</v>
      </c>
      <c r="Q8" s="1">
        <v>46109</v>
      </c>
      <c r="R8" s="25">
        <v>56500.501610021223</v>
      </c>
      <c r="S8" s="22">
        <f t="shared" si="6"/>
        <v>0.81608125036224222</v>
      </c>
      <c r="U8" s="5"/>
      <c r="V8" s="5"/>
    </row>
    <row r="9" spans="1:22" ht="13.2" customHeight="1" x14ac:dyDescent="0.25">
      <c r="A9" s="13" t="s">
        <v>43</v>
      </c>
      <c r="B9" s="1">
        <f>Ethnicity!B9</f>
        <v>303055</v>
      </c>
      <c r="C9" s="1">
        <f t="shared" si="0"/>
        <v>327480</v>
      </c>
      <c r="D9" s="22">
        <f t="shared" si="1"/>
        <v>0.92541529253694887</v>
      </c>
      <c r="E9" s="1">
        <v>97868</v>
      </c>
      <c r="F9" s="25">
        <v>102757.0173460545</v>
      </c>
      <c r="G9" s="22">
        <f t="shared" si="2"/>
        <v>0.95242157205098921</v>
      </c>
      <c r="H9" s="1">
        <v>70365</v>
      </c>
      <c r="I9" s="25">
        <v>76848.002514433232</v>
      </c>
      <c r="J9" s="22">
        <f t="shared" si="3"/>
        <v>0.9156386333761164</v>
      </c>
      <c r="K9" s="1">
        <v>52029</v>
      </c>
      <c r="L9" s="25">
        <v>59019.051052206378</v>
      </c>
      <c r="M9" s="22">
        <f t="shared" si="4"/>
        <v>0.88156280171256562</v>
      </c>
      <c r="N9" s="1">
        <v>40199</v>
      </c>
      <c r="O9" s="25">
        <v>48083.461436829944</v>
      </c>
      <c r="P9" s="22">
        <f t="shared" si="5"/>
        <v>0.83602550229899275</v>
      </c>
      <c r="Q9" s="1">
        <v>35646</v>
      </c>
      <c r="R9" s="25">
        <v>40772.467650475941</v>
      </c>
      <c r="S9" s="22">
        <f t="shared" si="6"/>
        <v>0.87426643649771585</v>
      </c>
      <c r="U9" s="5"/>
      <c r="V9" s="5"/>
    </row>
    <row r="10" spans="1:22" ht="13.2" customHeight="1" x14ac:dyDescent="0.25">
      <c r="A10" s="13" t="s">
        <v>7</v>
      </c>
      <c r="B10" s="1">
        <f>Ethnicity!B10</f>
        <v>567773</v>
      </c>
      <c r="C10" s="1">
        <f t="shared" si="0"/>
        <v>603949.99999999988</v>
      </c>
      <c r="D10" s="22">
        <f t="shared" si="1"/>
        <v>0.9400993459723489</v>
      </c>
      <c r="E10" s="1">
        <v>97025</v>
      </c>
      <c r="F10" s="25">
        <v>104479.90255788728</v>
      </c>
      <c r="G10" s="22">
        <f t="shared" si="2"/>
        <v>0.92864749702693417</v>
      </c>
      <c r="H10" s="1">
        <v>93577</v>
      </c>
      <c r="I10" s="25">
        <v>98796.59314292288</v>
      </c>
      <c r="J10" s="22">
        <f t="shared" si="3"/>
        <v>0.94716828812738496</v>
      </c>
      <c r="K10" s="1">
        <v>76927</v>
      </c>
      <c r="L10" s="25">
        <v>83617.568143031764</v>
      </c>
      <c r="M10" s="22">
        <f t="shared" si="4"/>
        <v>0.91998609512791341</v>
      </c>
      <c r="N10" s="1">
        <v>89888</v>
      </c>
      <c r="O10" s="25">
        <v>93926.694304622739</v>
      </c>
      <c r="P10" s="22">
        <f t="shared" si="5"/>
        <v>0.95700163479059042</v>
      </c>
      <c r="Q10" s="1">
        <v>193581</v>
      </c>
      <c r="R10" s="25">
        <v>223129.24185153528</v>
      </c>
      <c r="S10" s="22">
        <f t="shared" si="6"/>
        <v>0.86757342244188707</v>
      </c>
      <c r="U10" s="5"/>
      <c r="V10" s="5"/>
    </row>
    <row r="11" spans="1:22" ht="13.2" customHeight="1" x14ac:dyDescent="0.25">
      <c r="A11" s="13" t="s">
        <v>44</v>
      </c>
      <c r="B11" s="1">
        <f>Ethnicity!B11</f>
        <v>168804</v>
      </c>
      <c r="C11" s="1">
        <f t="shared" si="0"/>
        <v>182090</v>
      </c>
      <c r="D11" s="22">
        <f t="shared" si="1"/>
        <v>0.92703608105881707</v>
      </c>
      <c r="E11" s="1">
        <v>26556</v>
      </c>
      <c r="F11" s="25">
        <v>26193.776588081615</v>
      </c>
      <c r="G11" s="22">
        <f t="shared" si="2"/>
        <v>1.0138286058407935</v>
      </c>
      <c r="H11" s="1">
        <v>23942</v>
      </c>
      <c r="I11" s="25">
        <v>25045.776251714491</v>
      </c>
      <c r="J11" s="22">
        <f t="shared" si="3"/>
        <v>0.95592964495804222</v>
      </c>
      <c r="K11" s="1">
        <v>31041</v>
      </c>
      <c r="L11" s="25">
        <v>35013.058930406551</v>
      </c>
      <c r="M11" s="22">
        <f t="shared" si="4"/>
        <v>0.88655492973917005</v>
      </c>
      <c r="N11" s="1">
        <v>38243</v>
      </c>
      <c r="O11" s="25">
        <v>43611.602623145809</v>
      </c>
      <c r="P11" s="22">
        <f t="shared" si="5"/>
        <v>0.87689967118299494</v>
      </c>
      <c r="Q11" s="1">
        <v>45051</v>
      </c>
      <c r="R11" s="25">
        <v>52225.785606651538</v>
      </c>
      <c r="S11" s="22">
        <f t="shared" si="6"/>
        <v>0.86261986251983258</v>
      </c>
      <c r="U11" s="5"/>
      <c r="V11" s="5"/>
    </row>
    <row r="12" spans="1:22" ht="13.2" customHeight="1" x14ac:dyDescent="0.25">
      <c r="A12" s="13" t="s">
        <v>8</v>
      </c>
      <c r="B12" s="1">
        <f>Ethnicity!B12</f>
        <v>150875</v>
      </c>
      <c r="C12" s="1">
        <f t="shared" si="0"/>
        <v>160710</v>
      </c>
      <c r="D12" s="22">
        <f t="shared" si="1"/>
        <v>0.93880281251944497</v>
      </c>
      <c r="E12" s="1">
        <v>33991</v>
      </c>
      <c r="F12" s="25">
        <v>35994.348422566291</v>
      </c>
      <c r="G12" s="22">
        <f t="shared" si="2"/>
        <v>0.94434269516293534</v>
      </c>
      <c r="H12" s="1">
        <v>27612</v>
      </c>
      <c r="I12" s="25">
        <v>28315.252136913408</v>
      </c>
      <c r="J12" s="22">
        <f t="shared" si="3"/>
        <v>0.97516348667802932</v>
      </c>
      <c r="K12" s="1">
        <v>27532</v>
      </c>
      <c r="L12" s="25">
        <v>30653.149249606675</v>
      </c>
      <c r="M12" s="22">
        <f t="shared" si="4"/>
        <v>0.89817851261573967</v>
      </c>
      <c r="N12" s="1">
        <v>30663</v>
      </c>
      <c r="O12" s="25">
        <v>33539.61125641103</v>
      </c>
      <c r="P12" s="22">
        <f t="shared" si="5"/>
        <v>0.91423242104926983</v>
      </c>
      <c r="Q12" s="1">
        <v>28789</v>
      </c>
      <c r="R12" s="25">
        <v>32207.638934502593</v>
      </c>
      <c r="S12" s="22">
        <f t="shared" si="6"/>
        <v>0.89385626989129097</v>
      </c>
      <c r="U12" s="5"/>
      <c r="V12" s="5"/>
    </row>
    <row r="13" spans="1:22" ht="13.2" customHeight="1" x14ac:dyDescent="0.25">
      <c r="A13" s="13" t="s">
        <v>9</v>
      </c>
      <c r="B13" s="1">
        <f>Ethnicity!B13</f>
        <v>110354</v>
      </c>
      <c r="C13" s="1">
        <f t="shared" si="0"/>
        <v>118690</v>
      </c>
      <c r="D13" s="22">
        <f t="shared" si="1"/>
        <v>0.92976661892324541</v>
      </c>
      <c r="E13" s="1">
        <v>12714</v>
      </c>
      <c r="F13" s="25">
        <v>12559.434759278158</v>
      </c>
      <c r="G13" s="22">
        <f t="shared" si="2"/>
        <v>1.012306703580562</v>
      </c>
      <c r="H13" s="1">
        <v>19645</v>
      </c>
      <c r="I13" s="25">
        <v>21162.241874732255</v>
      </c>
      <c r="J13" s="22">
        <f t="shared" si="3"/>
        <v>0.92830429385915658</v>
      </c>
      <c r="K13" s="1">
        <v>15658</v>
      </c>
      <c r="L13" s="25">
        <v>17896.179217595269</v>
      </c>
      <c r="M13" s="22">
        <f t="shared" si="4"/>
        <v>0.87493535964398905</v>
      </c>
      <c r="N13" s="1">
        <v>21804</v>
      </c>
      <c r="O13" s="25">
        <v>25114.515447424073</v>
      </c>
      <c r="P13" s="22">
        <f t="shared" si="5"/>
        <v>0.86818318456693044</v>
      </c>
      <c r="Q13" s="1">
        <v>35983</v>
      </c>
      <c r="R13" s="25">
        <v>41957.628700970257</v>
      </c>
      <c r="S13" s="22">
        <f t="shared" si="6"/>
        <v>0.85760328011978204</v>
      </c>
      <c r="U13" s="5"/>
      <c r="V13" s="5"/>
    </row>
    <row r="14" spans="1:22" ht="13.2" customHeight="1" x14ac:dyDescent="0.25">
      <c r="A14" s="13" t="s">
        <v>45</v>
      </c>
      <c r="B14" s="1">
        <f>Ethnicity!B14</f>
        <v>175377</v>
      </c>
      <c r="C14" s="1">
        <f t="shared" si="0"/>
        <v>189539.99999999997</v>
      </c>
      <c r="D14" s="22">
        <f t="shared" si="1"/>
        <v>0.92527698638809763</v>
      </c>
      <c r="E14" s="1">
        <v>25034</v>
      </c>
      <c r="F14" s="25">
        <v>24706.660101838926</v>
      </c>
      <c r="G14" s="22">
        <f t="shared" si="2"/>
        <v>1.0132490549840327</v>
      </c>
      <c r="H14" s="1">
        <v>26777</v>
      </c>
      <c r="I14" s="25">
        <v>28353.625756198177</v>
      </c>
      <c r="J14" s="22">
        <f t="shared" si="3"/>
        <v>0.9443942101177828</v>
      </c>
      <c r="K14" s="1">
        <v>35823</v>
      </c>
      <c r="L14" s="25">
        <v>41124.612086336427</v>
      </c>
      <c r="M14" s="22">
        <f t="shared" si="4"/>
        <v>0.87108420438820677</v>
      </c>
      <c r="N14" s="1">
        <v>39380</v>
      </c>
      <c r="O14" s="25">
        <v>45393.390060422935</v>
      </c>
      <c r="P14" s="22">
        <f t="shared" si="5"/>
        <v>0.86752718727509581</v>
      </c>
      <c r="Q14" s="1">
        <v>43630</v>
      </c>
      <c r="R14" s="25">
        <v>49961.711995203521</v>
      </c>
      <c r="S14" s="22">
        <f t="shared" si="6"/>
        <v>0.87326871433446107</v>
      </c>
      <c r="U14" s="5"/>
      <c r="V14" s="5"/>
    </row>
    <row r="15" spans="1:22" ht="13.2" customHeight="1" x14ac:dyDescent="0.25">
      <c r="A15" s="13" t="s">
        <v>10</v>
      </c>
      <c r="B15" s="1">
        <f>Ethnicity!B15</f>
        <v>154312</v>
      </c>
      <c r="C15" s="1">
        <f t="shared" si="0"/>
        <v>164719.99999999997</v>
      </c>
      <c r="D15" s="22">
        <f t="shared" si="1"/>
        <v>0.93681398737251109</v>
      </c>
      <c r="E15" s="1">
        <v>30170</v>
      </c>
      <c r="F15" s="25">
        <v>28967.924949411936</v>
      </c>
      <c r="G15" s="22">
        <f t="shared" si="2"/>
        <v>1.0414967607340637</v>
      </c>
      <c r="H15" s="1">
        <v>36354</v>
      </c>
      <c r="I15" s="25">
        <v>39681.712328998357</v>
      </c>
      <c r="J15" s="22">
        <f t="shared" si="3"/>
        <v>0.91613990088410191</v>
      </c>
      <c r="K15" s="1">
        <v>39747</v>
      </c>
      <c r="L15" s="25">
        <v>43619.696664754156</v>
      </c>
      <c r="M15" s="22">
        <f t="shared" si="4"/>
        <v>0.91121679055866989</v>
      </c>
      <c r="N15" s="1">
        <v>31831</v>
      </c>
      <c r="O15" s="25">
        <v>37444.88565268532</v>
      </c>
      <c r="P15" s="22">
        <f t="shared" si="5"/>
        <v>0.85007603695852851</v>
      </c>
      <c r="Q15" s="1">
        <v>12626</v>
      </c>
      <c r="R15" s="25">
        <v>15005.780404150222</v>
      </c>
      <c r="S15" s="22">
        <f t="shared" si="6"/>
        <v>0.84140908769449707</v>
      </c>
      <c r="U15" s="5"/>
      <c r="V15" s="5"/>
    </row>
    <row r="16" spans="1:22" ht="13.2" customHeight="1" x14ac:dyDescent="0.25">
      <c r="A16" s="13" t="s">
        <v>11</v>
      </c>
      <c r="B16" s="1">
        <f>Ethnicity!B16</f>
        <v>190025</v>
      </c>
      <c r="C16" s="1">
        <f t="shared" si="0"/>
        <v>199320</v>
      </c>
      <c r="D16" s="22">
        <f t="shared" si="1"/>
        <v>0.95336644591611475</v>
      </c>
      <c r="E16" s="1">
        <v>12868</v>
      </c>
      <c r="F16" s="25">
        <v>12496.618015438509</v>
      </c>
      <c r="G16" s="22">
        <f t="shared" si="2"/>
        <v>1.029718599392466</v>
      </c>
      <c r="H16" s="1">
        <v>22967</v>
      </c>
      <c r="I16" s="25">
        <v>23105.563823004384</v>
      </c>
      <c r="J16" s="22">
        <f t="shared" si="3"/>
        <v>0.99400301052742857</v>
      </c>
      <c r="K16" s="1">
        <v>34378</v>
      </c>
      <c r="L16" s="25">
        <v>36516.302711370445</v>
      </c>
      <c r="M16" s="22">
        <f t="shared" si="4"/>
        <v>0.94144251874917717</v>
      </c>
      <c r="N16" s="1">
        <v>47362</v>
      </c>
      <c r="O16" s="25">
        <v>49963.227840910899</v>
      </c>
      <c r="P16" s="22">
        <f t="shared" si="5"/>
        <v>0.94793715391660582</v>
      </c>
      <c r="Q16" s="1">
        <v>66180</v>
      </c>
      <c r="R16" s="25">
        <v>77238.287609275765</v>
      </c>
      <c r="S16" s="22">
        <f t="shared" si="6"/>
        <v>0.85682893870956633</v>
      </c>
      <c r="U16" s="5"/>
      <c r="V16" s="5"/>
    </row>
    <row r="17" spans="1:22" ht="13.2" customHeight="1" x14ac:dyDescent="0.25">
      <c r="A17" s="13" t="s">
        <v>12</v>
      </c>
      <c r="B17" s="1">
        <f>Ethnicity!B17</f>
        <v>60150</v>
      </c>
      <c r="C17" s="1">
        <f t="shared" si="0"/>
        <v>62270</v>
      </c>
      <c r="D17" s="22">
        <f t="shared" si="1"/>
        <v>0.96595471334510996</v>
      </c>
      <c r="E17" s="1">
        <v>11553</v>
      </c>
      <c r="F17" s="25">
        <v>10914.436584140358</v>
      </c>
      <c r="G17" s="22">
        <f t="shared" si="2"/>
        <v>1.0585063105124026</v>
      </c>
      <c r="H17" s="1">
        <v>14730</v>
      </c>
      <c r="I17" s="25">
        <v>14931.399463685875</v>
      </c>
      <c r="J17" s="22">
        <f t="shared" si="3"/>
        <v>0.98651168203116579</v>
      </c>
      <c r="K17" s="1">
        <v>15218</v>
      </c>
      <c r="L17" s="25">
        <v>16357.845704579819</v>
      </c>
      <c r="M17" s="22">
        <f t="shared" si="4"/>
        <v>0.93031810391384928</v>
      </c>
      <c r="N17" s="1">
        <v>12959</v>
      </c>
      <c r="O17" s="25">
        <v>14136.313736440386</v>
      </c>
      <c r="P17" s="22">
        <f t="shared" si="5"/>
        <v>0.91671706228438299</v>
      </c>
      <c r="Q17" s="1">
        <v>5244</v>
      </c>
      <c r="R17" s="25">
        <v>5930.0045111535592</v>
      </c>
      <c r="S17" s="22">
        <f t="shared" si="6"/>
        <v>0.88431635931081087</v>
      </c>
      <c r="U17" s="5"/>
      <c r="V17" s="5"/>
    </row>
    <row r="18" spans="1:22" ht="13.2" customHeight="1" x14ac:dyDescent="0.25">
      <c r="A18" s="13" t="s">
        <v>13</v>
      </c>
      <c r="B18" s="1">
        <f>Ethnicity!B18</f>
        <v>324922</v>
      </c>
      <c r="C18" s="1">
        <f t="shared" si="0"/>
        <v>352280</v>
      </c>
      <c r="D18" s="22">
        <f t="shared" si="1"/>
        <v>0.9223401839445895</v>
      </c>
      <c r="E18" s="1">
        <v>87759</v>
      </c>
      <c r="F18" s="25">
        <v>81963.301930990594</v>
      </c>
      <c r="G18" s="22">
        <f t="shared" si="2"/>
        <v>1.0707108905140148</v>
      </c>
      <c r="H18" s="1">
        <v>75711</v>
      </c>
      <c r="I18" s="25">
        <v>84161.88267541393</v>
      </c>
      <c r="J18" s="22">
        <f t="shared" si="3"/>
        <v>0.89958776578220878</v>
      </c>
      <c r="K18" s="1">
        <v>62738</v>
      </c>
      <c r="L18" s="25">
        <v>73551.346315069983</v>
      </c>
      <c r="M18" s="22">
        <f t="shared" si="4"/>
        <v>0.85298234693422015</v>
      </c>
      <c r="N18" s="1">
        <v>58390</v>
      </c>
      <c r="O18" s="25">
        <v>70656.159973154194</v>
      </c>
      <c r="P18" s="22">
        <f t="shared" si="5"/>
        <v>0.82639645322057242</v>
      </c>
      <c r="Q18" s="1">
        <v>32511</v>
      </c>
      <c r="R18" s="25">
        <v>41947.309105371307</v>
      </c>
      <c r="S18" s="22">
        <f t="shared" si="6"/>
        <v>0.77504375592562147</v>
      </c>
      <c r="U18" s="5"/>
      <c r="V18" s="5"/>
    </row>
    <row r="19" spans="1:22" ht="13.2" customHeight="1" x14ac:dyDescent="0.25">
      <c r="A19" s="13" t="s">
        <v>14</v>
      </c>
      <c r="B19" s="1">
        <f>Ethnicity!B19</f>
        <v>49503</v>
      </c>
      <c r="C19" s="1">
        <f t="shared" si="0"/>
        <v>51614.999999999985</v>
      </c>
      <c r="D19" s="22">
        <f t="shared" si="1"/>
        <v>0.95908166230746905</v>
      </c>
      <c r="E19" s="1">
        <v>5577</v>
      </c>
      <c r="F19" s="25">
        <v>4738.1724742406213</v>
      </c>
      <c r="G19" s="22">
        <f t="shared" si="2"/>
        <v>1.1770360894036083</v>
      </c>
      <c r="H19" s="1">
        <v>4794</v>
      </c>
      <c r="I19" s="25">
        <v>4869.6568361982663</v>
      </c>
      <c r="J19" s="22">
        <f t="shared" si="3"/>
        <v>0.98446362059111103</v>
      </c>
      <c r="K19" s="1">
        <v>5340</v>
      </c>
      <c r="L19" s="25">
        <v>5678.9620168958327</v>
      </c>
      <c r="M19" s="22">
        <f t="shared" si="4"/>
        <v>0.94031268110486288</v>
      </c>
      <c r="N19" s="1">
        <v>9891</v>
      </c>
      <c r="O19" s="25">
        <v>10661.848550106841</v>
      </c>
      <c r="P19" s="22">
        <f t="shared" si="5"/>
        <v>0.92770029076251359</v>
      </c>
      <c r="Q19" s="1">
        <v>22379</v>
      </c>
      <c r="R19" s="25">
        <v>25666.360122558432</v>
      </c>
      <c r="S19" s="22">
        <f t="shared" si="6"/>
        <v>0.87191950448520605</v>
      </c>
      <c r="U19" s="5"/>
      <c r="V19" s="5"/>
    </row>
    <row r="20" spans="1:22" ht="13.2" customHeight="1" x14ac:dyDescent="0.25">
      <c r="A20" s="13" t="s">
        <v>15</v>
      </c>
      <c r="B20" s="1">
        <f>Ethnicity!B20</f>
        <v>116640</v>
      </c>
      <c r="C20" s="1">
        <f t="shared" si="0"/>
        <v>126995</v>
      </c>
      <c r="D20" s="22">
        <f t="shared" si="1"/>
        <v>0.91846135674632856</v>
      </c>
      <c r="E20" s="1">
        <v>17952</v>
      </c>
      <c r="F20" s="25">
        <v>16376.586738199707</v>
      </c>
      <c r="G20" s="22">
        <f t="shared" si="2"/>
        <v>1.09619912176971</v>
      </c>
      <c r="H20" s="1">
        <v>25383</v>
      </c>
      <c r="I20" s="25">
        <v>27962.62681803092</v>
      </c>
      <c r="J20" s="22">
        <f t="shared" si="3"/>
        <v>0.90774733594171775</v>
      </c>
      <c r="K20" s="1">
        <v>24669</v>
      </c>
      <c r="L20" s="25">
        <v>30063.573049827246</v>
      </c>
      <c r="M20" s="22">
        <f t="shared" si="4"/>
        <v>0.82056114750943598</v>
      </c>
      <c r="N20" s="1">
        <v>26094</v>
      </c>
      <c r="O20" s="25">
        <v>32551.235103481384</v>
      </c>
      <c r="P20" s="22">
        <f t="shared" si="5"/>
        <v>0.8016285685334632</v>
      </c>
      <c r="Q20" s="1">
        <v>15834</v>
      </c>
      <c r="R20" s="25">
        <v>20040.978290460745</v>
      </c>
      <c r="S20" s="22">
        <f t="shared" si="6"/>
        <v>0.790081191173027</v>
      </c>
      <c r="U20" s="5"/>
      <c r="V20" s="5"/>
    </row>
    <row r="21" spans="1:22" ht="13.2" customHeight="1" x14ac:dyDescent="0.25">
      <c r="A21" s="13" t="s">
        <v>16</v>
      </c>
      <c r="B21" s="1">
        <f>Ethnicity!B21</f>
        <v>419440</v>
      </c>
      <c r="C21" s="1">
        <f t="shared" si="0"/>
        <v>447400.00000000006</v>
      </c>
      <c r="D21" s="22">
        <f t="shared" si="1"/>
        <v>0.93750558784085813</v>
      </c>
      <c r="E21" s="1">
        <v>68318</v>
      </c>
      <c r="F21" s="25">
        <v>64334.559183755358</v>
      </c>
      <c r="G21" s="22">
        <f t="shared" si="2"/>
        <v>1.0619175893452064</v>
      </c>
      <c r="H21" s="1">
        <v>62575</v>
      </c>
      <c r="I21" s="25">
        <v>67830.22849214208</v>
      </c>
      <c r="J21" s="22">
        <f t="shared" si="3"/>
        <v>0.92252379788532068</v>
      </c>
      <c r="K21" s="1">
        <v>82666</v>
      </c>
      <c r="L21" s="25">
        <v>91439.460096302748</v>
      </c>
      <c r="M21" s="22">
        <f t="shared" si="4"/>
        <v>0.90405170713975491</v>
      </c>
      <c r="N21" s="1">
        <v>94319</v>
      </c>
      <c r="O21" s="25">
        <v>108638.06714143035</v>
      </c>
      <c r="P21" s="22">
        <f t="shared" si="5"/>
        <v>0.86819475421272829</v>
      </c>
      <c r="Q21" s="1">
        <v>97259</v>
      </c>
      <c r="R21" s="25">
        <v>115157.6850863695</v>
      </c>
      <c r="S21" s="22">
        <f t="shared" si="6"/>
        <v>0.8445723785351773</v>
      </c>
      <c r="U21" s="5"/>
      <c r="V21" s="5"/>
    </row>
    <row r="22" spans="1:22" ht="13.2" customHeight="1" x14ac:dyDescent="0.25">
      <c r="A22" s="13" t="s">
        <v>17</v>
      </c>
      <c r="B22" s="1">
        <f>Ethnicity!B22</f>
        <v>48277</v>
      </c>
      <c r="C22" s="1">
        <f t="shared" si="0"/>
        <v>50155</v>
      </c>
      <c r="D22" s="22">
        <f t="shared" si="1"/>
        <v>0.96255607616389194</v>
      </c>
      <c r="E22" s="1">
        <v>7651</v>
      </c>
      <c r="F22" s="25">
        <v>7364.2701253919568</v>
      </c>
      <c r="G22" s="22">
        <f t="shared" si="2"/>
        <v>1.0389352739274731</v>
      </c>
      <c r="H22" s="1">
        <v>10129</v>
      </c>
      <c r="I22" s="25">
        <v>10262.227020881981</v>
      </c>
      <c r="J22" s="22">
        <f t="shared" si="3"/>
        <v>0.98701772815872368</v>
      </c>
      <c r="K22" s="1">
        <v>8345</v>
      </c>
      <c r="L22" s="25">
        <v>8474.4757248123315</v>
      </c>
      <c r="M22" s="22">
        <f t="shared" si="4"/>
        <v>0.98472168320298081</v>
      </c>
      <c r="N22" s="1">
        <v>12220</v>
      </c>
      <c r="O22" s="25">
        <v>13703.046815406706</v>
      </c>
      <c r="P22" s="22">
        <f t="shared" si="5"/>
        <v>0.89177247692540351</v>
      </c>
      <c r="Q22" s="1">
        <v>8996</v>
      </c>
      <c r="R22" s="25">
        <v>10350.980313507021</v>
      </c>
      <c r="S22" s="22">
        <f t="shared" si="6"/>
        <v>0.86909642638012707</v>
      </c>
      <c r="U22" s="5"/>
      <c r="V22" s="5"/>
    </row>
    <row r="23" spans="1:22" ht="13.2" customHeight="1" x14ac:dyDescent="0.25">
      <c r="A23" s="13" t="s">
        <v>18</v>
      </c>
      <c r="B23" s="1">
        <f>Ethnicity!B23</f>
        <v>605276</v>
      </c>
      <c r="C23" s="1">
        <f t="shared" si="0"/>
        <v>640730</v>
      </c>
      <c r="D23" s="22">
        <f t="shared" si="1"/>
        <v>0.94466624006992028</v>
      </c>
      <c r="E23" s="1">
        <v>158311</v>
      </c>
      <c r="F23" s="25">
        <v>166845.12766034401</v>
      </c>
      <c r="G23" s="22">
        <f t="shared" si="2"/>
        <v>0.94885000371291983</v>
      </c>
      <c r="H23" s="1">
        <v>160421</v>
      </c>
      <c r="I23" s="25">
        <v>170259.20798061826</v>
      </c>
      <c r="J23" s="22">
        <f t="shared" si="3"/>
        <v>0.94221629421805952</v>
      </c>
      <c r="K23" s="1">
        <v>133024</v>
      </c>
      <c r="L23" s="25">
        <v>143199.42665736328</v>
      </c>
      <c r="M23" s="22">
        <f t="shared" si="4"/>
        <v>0.92894226677519964</v>
      </c>
      <c r="N23" s="1">
        <v>94356</v>
      </c>
      <c r="O23" s="25">
        <v>106866.21046703178</v>
      </c>
      <c r="P23" s="22">
        <f t="shared" si="5"/>
        <v>0.88293577163109771</v>
      </c>
      <c r="Q23" s="1">
        <v>45646</v>
      </c>
      <c r="R23" s="25">
        <v>53560.027234642672</v>
      </c>
      <c r="S23" s="22">
        <f t="shared" si="6"/>
        <v>0.85224004461439351</v>
      </c>
      <c r="U23" s="5"/>
      <c r="V23" s="5"/>
    </row>
    <row r="24" spans="1:22" ht="13.2" customHeight="1" x14ac:dyDescent="0.25">
      <c r="A24" s="13" t="s">
        <v>19</v>
      </c>
      <c r="B24" s="1">
        <f>Ethnicity!B24</f>
        <v>31661</v>
      </c>
      <c r="C24" s="1">
        <f t="shared" si="0"/>
        <v>32739.999999999996</v>
      </c>
      <c r="D24" s="22">
        <f t="shared" si="1"/>
        <v>0.96704337202199153</v>
      </c>
      <c r="E24" s="1">
        <v>3292</v>
      </c>
      <c r="F24" s="25">
        <v>2847.3741768126747</v>
      </c>
      <c r="G24" s="22">
        <f t="shared" si="2"/>
        <v>1.156152930938299</v>
      </c>
      <c r="H24" s="1">
        <v>5626</v>
      </c>
      <c r="I24" s="25">
        <v>5768.7935639749649</v>
      </c>
      <c r="J24" s="22">
        <f t="shared" si="3"/>
        <v>0.97524723975794803</v>
      </c>
      <c r="K24" s="1">
        <v>10359</v>
      </c>
      <c r="L24" s="25">
        <v>11455.122693777568</v>
      </c>
      <c r="M24" s="22">
        <f t="shared" si="4"/>
        <v>0.90431157106916171</v>
      </c>
      <c r="N24" s="1">
        <v>8269</v>
      </c>
      <c r="O24" s="25">
        <v>9227.5901909094246</v>
      </c>
      <c r="P24" s="22">
        <f t="shared" si="5"/>
        <v>0.89611695241366685</v>
      </c>
      <c r="Q24" s="1">
        <v>3086</v>
      </c>
      <c r="R24" s="25">
        <v>3441.1193745253645</v>
      </c>
      <c r="S24" s="22">
        <f t="shared" si="6"/>
        <v>0.89680120452829504</v>
      </c>
      <c r="U24" s="5"/>
      <c r="V24" s="5"/>
    </row>
    <row r="25" spans="1:22" ht="13.2" customHeight="1" x14ac:dyDescent="0.25">
      <c r="A25" s="13" t="s">
        <v>20</v>
      </c>
      <c r="B25" s="1">
        <f>Ethnicity!B25</f>
        <v>65586</v>
      </c>
      <c r="C25" s="1">
        <f t="shared" si="0"/>
        <v>69210</v>
      </c>
      <c r="D25" s="22">
        <f t="shared" si="1"/>
        <v>0.94763762462071954</v>
      </c>
      <c r="E25" s="1">
        <v>5288</v>
      </c>
      <c r="F25" s="25">
        <v>5332.6172166112883</v>
      </c>
      <c r="G25" s="22">
        <f t="shared" si="2"/>
        <v>0.99163314845245143</v>
      </c>
      <c r="H25" s="1">
        <v>6424</v>
      </c>
      <c r="I25" s="25">
        <v>6557.6367603647941</v>
      </c>
      <c r="J25" s="22">
        <f t="shared" si="3"/>
        <v>0.97962120116617135</v>
      </c>
      <c r="K25" s="1">
        <v>12142</v>
      </c>
      <c r="L25" s="25">
        <v>13383.919522816166</v>
      </c>
      <c r="M25" s="22">
        <f t="shared" si="4"/>
        <v>0.90720808499341243</v>
      </c>
      <c r="N25" s="1">
        <v>16663</v>
      </c>
      <c r="O25" s="25">
        <v>18227.419416788354</v>
      </c>
      <c r="P25" s="22">
        <f t="shared" si="5"/>
        <v>0.91417219404369188</v>
      </c>
      <c r="Q25" s="1">
        <v>23731</v>
      </c>
      <c r="R25" s="25">
        <v>25708.407083419395</v>
      </c>
      <c r="S25" s="22">
        <f t="shared" si="6"/>
        <v>0.92308325144366021</v>
      </c>
      <c r="U25" s="5"/>
      <c r="V25" s="5"/>
    </row>
    <row r="26" spans="1:22" ht="13.2" customHeight="1" x14ac:dyDescent="0.25">
      <c r="A26" s="19" t="s">
        <v>21</v>
      </c>
      <c r="B26" s="20">
        <f>Ethnicity!B26</f>
        <v>4817233</v>
      </c>
      <c r="C26" s="20">
        <f>SUM(C6:C25)</f>
        <v>5138225</v>
      </c>
      <c r="D26" s="21">
        <f t="shared" si="1"/>
        <v>0.93752862126512559</v>
      </c>
      <c r="E26" s="20">
        <v>1039831</v>
      </c>
      <c r="F26" s="20">
        <v>1034180.9567817263</v>
      </c>
      <c r="G26" s="21">
        <f t="shared" si="2"/>
        <v>1.0054633023178614</v>
      </c>
      <c r="H26" s="20">
        <v>949680</v>
      </c>
      <c r="I26" s="20">
        <v>1022114.5369979031</v>
      </c>
      <c r="J26" s="21">
        <f t="shared" si="3"/>
        <v>0.9291326613838663</v>
      </c>
      <c r="K26" s="20">
        <v>909334</v>
      </c>
      <c r="L26" s="20">
        <v>1014277.5945716581</v>
      </c>
      <c r="M26" s="21">
        <f t="shared" si="4"/>
        <v>0.89653365594063328</v>
      </c>
      <c r="N26" s="20">
        <v>891071</v>
      </c>
      <c r="O26" s="20">
        <v>1016476.4754914668</v>
      </c>
      <c r="P26" s="21">
        <f t="shared" si="5"/>
        <v>0.87662727223388692</v>
      </c>
      <c r="Q26" s="20">
        <v>897436</v>
      </c>
      <c r="R26" s="20">
        <v>1051175.4361572461</v>
      </c>
      <c r="S26" s="21">
        <f t="shared" si="6"/>
        <v>0.85374521619410437</v>
      </c>
      <c r="U26" s="5"/>
      <c r="V26" s="5"/>
    </row>
    <row r="28" spans="1:22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5">
      <c r="A29" s="3" t="str">
        <f>Ethnicity!A29</f>
        <v xml:space="preserve">           Population is based on projections provided by Stats NZ in Dec 2021. </v>
      </c>
    </row>
    <row r="30" spans="1:22" ht="12" x14ac:dyDescent="0.25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1001576-1159430328-760</_dlc_DocId>
    <_dlc_DocIdUrl xmlns="d3b74e82-c9ec-4ac4-aba2-12ff7e201463">
      <Url>https://hauoraaotearoa.sharepoint.com/sites/1001576/_layouts/15/DocIdRedir.aspx?ID=1001576-1159430328-760</Url>
      <Description>1001576-1159430328-760</Description>
    </_dlc_DocIdUrl>
  </documentManagement>
</p:properties>
</file>

<file path=customXml/itemProps1.xml><?xml version="1.0" encoding="utf-8"?>
<ds:datastoreItem xmlns:ds="http://schemas.openxmlformats.org/officeDocument/2006/customXml" ds:itemID="{0DD744F0-E143-48D5-B6BF-6DFED94C6EFE}"/>
</file>

<file path=customXml/itemProps2.xml><?xml version="1.0" encoding="utf-8"?>
<ds:datastoreItem xmlns:ds="http://schemas.openxmlformats.org/officeDocument/2006/customXml" ds:itemID="{CAB0B9CA-27B0-40A8-AF4D-E0D68466D669}"/>
</file>

<file path=customXml/itemProps3.xml><?xml version="1.0" encoding="utf-8"?>
<ds:datastoreItem xmlns:ds="http://schemas.openxmlformats.org/officeDocument/2006/customXml" ds:itemID="{A5202652-BFCD-4F47-9E94-888A2889C6E9}"/>
</file>

<file path=customXml/itemProps4.xml><?xml version="1.0" encoding="utf-8"?>
<ds:datastoreItem xmlns:ds="http://schemas.openxmlformats.org/officeDocument/2006/customXml" ds:itemID="{C5A316C9-3DBA-444B-8A5C-B8997D40C5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2022-01-10T22:12:59Z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d48ac391-5b53-4711-9e4c-e5444152d5a2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