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1Q4\"/>
    </mc:Choice>
  </mc:AlternateContent>
  <xr:revisionPtr revIDLastSave="0" documentId="13_ncr:1_{0F1F3143-6345-41A9-9F8C-F28ABB14D255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<sst xmlns="http://schemas.openxmlformats.org/spreadsheetml/2006/main" count="179" uniqueCount="50">
  <si>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</si>
  <si>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</si>
  <si>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</si>
  <si>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</si>
  <si>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</si>
  <si>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</si>
  <si>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</si>
  <si>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</si>
  <si>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</si>
  <si>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</si>
  <si>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</si>
  <si>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</si>
  <si>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</si>
  <si>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</si>
  <si>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</si>
  <si>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</si>
  <si>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</si>
  <si>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</si>
  <si>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</si>
  <si>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</si>
  <si>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</si>
  <si>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</si>
  <si>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</si>
  <si>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</si>
  <si>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</si>
  <si>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</si>
  <si>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</si>
  <si>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</si>
  <si>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</si>
  <si>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</si>
  <si>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</si>
  <si>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</si>
  <si>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</si>
  <si>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</si>
  <si>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</si>
  <si>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</si>
  <si>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</si>
  <si>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</si>
  <si>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</si>
  <si>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</si>
  <si>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</si>
  <si>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</si>
  <si>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</si>
  <si>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</si>
  <si>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</si>
  <si>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</si>
  <si>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</si>
  <si>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</si>
  <si>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2020. </t>
  </si>
  <si>
    <t>Access to Primary Care by Ethnicity (October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</si>
</sst>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3" width="9.44140625" style="3" customWidth="1"/>
    <col min="14" max="16384" width="9.109375" style="3"/>
  </cols>
  <sheetData>
    <row r="1" spans="1:14" ht="13.8" x14ac:dyDescent="0.25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2" customHeight="1" x14ac:dyDescent="0.25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2" customHeight="1" x14ac:dyDescent="0.25">
      <c r="A6" s="13" t="s">
        <v>4</v>
      </c>
      <c r="B6" s="1">
        <f>E6+H6+K6</f>
        <v>464186</v>
      </c>
      <c r="C6" s="1">
        <f t="shared" ref="C6:C25" si="0">F6+I6+L6</f>
        <v>510130.00000000006</v>
      </c>
      <c r="D6" s="22">
        <f>IF(B6=0,"",B6/C6)</f>
        <v>0.90993668280634332</v>
      </c>
      <c r="E6" s="1">
        <v>34061</v>
      </c>
      <c r="F6" s="1">
        <v>41555</v>
      </c>
      <c r="G6" s="22">
        <f>IF(E6=0,"",E6/F6)</f>
        <v>0.81966069065094449</v>
      </c>
      <c r="H6" s="1">
        <v>54921</v>
      </c>
      <c r="I6" s="1">
        <v>56174.999999999985</v>
      </c>
      <c r="J6" s="22">
        <f>IF(H6=0,"",H6/I6)</f>
        <v>0.97767690253671591</v>
      </c>
      <c r="K6" s="1">
        <v>375204</v>
      </c>
      <c r="L6" s="1">
        <v>412400.00000000006</v>
      </c>
      <c r="M6" s="22">
        <f>IF(K6=0,"",K6/L6)</f>
        <v>0.90980601357904933</v>
      </c>
      <c r="N6" s="5"/>
    </row>
    <row r="7" spans="1:14" ht="13.2" customHeight="1" x14ac:dyDescent="0.25">
      <c r="A7" s="13" t="s">
        <v>5</v>
      </c>
      <c r="B7" s="1">
        <f t="shared" ref="B7:B25" si="1">E7+H7+K7</f>
        <v>251596</v>
      </c>
      <c r="C7" s="1">
        <f t="shared" si="0"/>
        <v>266855</v>
      </c>
      <c r="D7" s="22">
        <f t="shared" ref="D7:D26" si="2">IF(B7=0,"",B7/C7)</f>
        <v>0.94281913398662198</v>
      </c>
      <c r="E7" s="1">
        <v>60881</v>
      </c>
      <c r="F7" s="1">
        <v>69785</v>
      </c>
      <c r="G7" s="22">
        <f t="shared" ref="G7:G26" si="3">IF(E7=0,"",E7/F7)</f>
        <v>0.87240811062549262</v>
      </c>
      <c r="H7" s="1">
        <v>4559</v>
      </c>
      <c r="I7" s="1">
        <v>5000</v>
      </c>
      <c r="J7" s="22">
        <f t="shared" ref="J7:J26" si="4">IF(H7=0,"",H7/I7)</f>
        <v>0.91180000000000005</v>
      </c>
      <c r="K7" s="1">
        <v>186156</v>
      </c>
      <c r="L7" s="1">
        <v>192070.00000000003</v>
      </c>
      <c r="M7" s="22">
        <f t="shared" ref="M7:M26" si="5">IF(K7=0,"",K7/L7)</f>
        <v>0.96920914250013002</v>
      </c>
      <c r="N7" s="5"/>
    </row>
    <row r="8" spans="1:14" ht="13.2" customHeight="1" x14ac:dyDescent="0.25">
      <c r="A8" s="13" t="s">
        <v>6</v>
      </c>
      <c r="B8" s="1">
        <f t="shared" si="1"/>
        <v>557339</v>
      </c>
      <c r="C8" s="1">
        <f t="shared" si="0"/>
        <v>588185</v>
      </c>
      <c r="D8" s="22">
        <f t="shared" si="2"/>
        <v>0.94755731615053085</v>
      </c>
      <c r="E8" s="1">
        <v>49274</v>
      </c>
      <c r="F8" s="1">
        <v>59490.000000000007</v>
      </c>
      <c r="G8" s="22">
        <f t="shared" si="3"/>
        <v>0.82827365943856102</v>
      </c>
      <c r="H8" s="1">
        <v>16259</v>
      </c>
      <c r="I8" s="1">
        <v>17555</v>
      </c>
      <c r="J8" s="22">
        <f t="shared" si="4"/>
        <v>0.92617487895186557</v>
      </c>
      <c r="K8" s="1">
        <v>491806</v>
      </c>
      <c r="L8" s="1">
        <v>511140</v>
      </c>
      <c r="M8" s="22">
        <f t="shared" si="5"/>
        <v>0.96217474664475489</v>
      </c>
      <c r="N8" s="5"/>
    </row>
    <row r="9" spans="1:14" ht="13.2" customHeight="1" x14ac:dyDescent="0.25">
      <c r="A9" s="13" t="s">
        <v>43</v>
      </c>
      <c r="B9" s="1">
        <f t="shared" si="1"/>
        <v>303309</v>
      </c>
      <c r="C9" s="1">
        <f t="shared" si="0"/>
        <v>326984.99999999994</v>
      </c>
      <c r="D9" s="22">
        <f t="shared" si="2"/>
        <v>0.92759300885361728</v>
      </c>
      <c r="E9" s="1">
        <v>33564</v>
      </c>
      <c r="F9" s="1">
        <v>39154.999999999993</v>
      </c>
      <c r="G9" s="22">
        <f t="shared" si="3"/>
        <v>0.85720853020048537</v>
      </c>
      <c r="H9" s="1">
        <v>22434</v>
      </c>
      <c r="I9" s="1">
        <v>23700.000000000004</v>
      </c>
      <c r="J9" s="22">
        <f t="shared" si="4"/>
        <v>0.94658227848101251</v>
      </c>
      <c r="K9" s="1">
        <v>247311</v>
      </c>
      <c r="L9" s="1">
        <v>264129.99999999994</v>
      </c>
      <c r="M9" s="22">
        <f t="shared" si="5"/>
        <v>0.93632302275394708</v>
      </c>
      <c r="N9" s="5"/>
    </row>
    <row r="10" spans="1:14" ht="13.2" customHeight="1" x14ac:dyDescent="0.25">
      <c r="A10" s="13" t="s">
        <v>7</v>
      </c>
      <c r="B10" s="1">
        <f t="shared" si="1"/>
        <v>568541</v>
      </c>
      <c r="C10" s="1">
        <f t="shared" si="0"/>
        <v>603535</v>
      </c>
      <c r="D10" s="22">
        <f t="shared" si="2"/>
        <v>0.94201827565924101</v>
      </c>
      <c r="E10" s="1">
        <v>81303</v>
      </c>
      <c r="F10" s="1">
        <v>99019.999999999985</v>
      </c>
      <c r="G10" s="22">
        <f t="shared" si="3"/>
        <v>0.82107655019188053</v>
      </c>
      <c r="H10" s="1">
        <v>142224</v>
      </c>
      <c r="I10" s="1">
        <v>133970.00000000003</v>
      </c>
      <c r="J10" s="22">
        <f t="shared" si="4"/>
        <v>1.0616108083899378</v>
      </c>
      <c r="K10" s="1">
        <v>345014</v>
      </c>
      <c r="L10" s="1">
        <v>370545</v>
      </c>
      <c r="M10" s="22">
        <f t="shared" si="5"/>
        <v>0.93109878692196635</v>
      </c>
      <c r="N10" s="5"/>
    </row>
    <row r="11" spans="1:14" ht="13.2" customHeight="1" x14ac:dyDescent="0.25">
      <c r="A11" s="13" t="s">
        <v>44</v>
      </c>
      <c r="B11" s="1">
        <f t="shared" si="1"/>
        <v>168227</v>
      </c>
      <c r="C11" s="1">
        <f t="shared" si="0"/>
        <v>179635</v>
      </c>
      <c r="D11" s="22">
        <f t="shared" si="2"/>
        <v>0.93649344504133381</v>
      </c>
      <c r="E11" s="1">
        <v>43682</v>
      </c>
      <c r="F11" s="1">
        <v>50764.999999999985</v>
      </c>
      <c r="G11" s="22">
        <f t="shared" si="3"/>
        <v>0.86047473653107476</v>
      </c>
      <c r="H11" s="1">
        <v>6084</v>
      </c>
      <c r="I11" s="1">
        <v>7910.0000000000009</v>
      </c>
      <c r="J11" s="22">
        <f t="shared" si="4"/>
        <v>0.76915297092288237</v>
      </c>
      <c r="K11" s="1">
        <v>118461</v>
      </c>
      <c r="L11" s="1">
        <v>120960</v>
      </c>
      <c r="M11" s="22">
        <f t="shared" si="5"/>
        <v>0.97934027777777777</v>
      </c>
      <c r="N11" s="5"/>
    </row>
    <row r="12" spans="1:14" ht="13.2" customHeight="1" x14ac:dyDescent="0.25">
      <c r="A12" s="13" t="s">
        <v>8</v>
      </c>
      <c r="B12" s="1">
        <f t="shared" si="1"/>
        <v>150739</v>
      </c>
      <c r="C12" s="1">
        <f t="shared" si="0"/>
        <v>160335</v>
      </c>
      <c r="D12" s="22">
        <f t="shared" si="2"/>
        <v>0.9401503102878348</v>
      </c>
      <c r="E12" s="1">
        <v>24465</v>
      </c>
      <c r="F12" s="1">
        <v>29129.999999999996</v>
      </c>
      <c r="G12" s="22">
        <f t="shared" si="3"/>
        <v>0.83985581874356341</v>
      </c>
      <c r="H12" s="1">
        <v>11835</v>
      </c>
      <c r="I12" s="1">
        <v>12690.000000000002</v>
      </c>
      <c r="J12" s="22">
        <f t="shared" si="4"/>
        <v>0.93262411347517715</v>
      </c>
      <c r="K12" s="1">
        <v>114439</v>
      </c>
      <c r="L12" s="1">
        <v>118514.99999999999</v>
      </c>
      <c r="M12" s="22">
        <f t="shared" si="5"/>
        <v>0.96560772897945424</v>
      </c>
      <c r="N12" s="5"/>
    </row>
    <row r="13" spans="1:14" ht="13.2" customHeight="1" x14ac:dyDescent="0.25">
      <c r="A13" s="13" t="s">
        <v>9</v>
      </c>
      <c r="B13" s="1">
        <f t="shared" si="1"/>
        <v>110145</v>
      </c>
      <c r="C13" s="1">
        <f t="shared" si="0"/>
        <v>118615</v>
      </c>
      <c r="D13" s="22">
        <f t="shared" si="2"/>
        <v>0.92859250516376513</v>
      </c>
      <c r="E13" s="1">
        <v>38442</v>
      </c>
      <c r="F13" s="1">
        <v>44820.000000000007</v>
      </c>
      <c r="G13" s="22">
        <f t="shared" si="3"/>
        <v>0.85769745649263707</v>
      </c>
      <c r="H13" s="1">
        <v>2760</v>
      </c>
      <c r="I13" s="1">
        <v>2995</v>
      </c>
      <c r="J13" s="22">
        <f t="shared" si="4"/>
        <v>0.92153589315525875</v>
      </c>
      <c r="K13" s="1">
        <v>68943</v>
      </c>
      <c r="L13" s="1">
        <v>70799.999999999985</v>
      </c>
      <c r="M13" s="22">
        <f t="shared" si="5"/>
        <v>0.97377118644067817</v>
      </c>
      <c r="N13" s="5"/>
    </row>
    <row r="14" spans="1:14" ht="13.2" customHeight="1" x14ac:dyDescent="0.25">
      <c r="A14" s="13" t="s">
        <v>45</v>
      </c>
      <c r="B14" s="1">
        <f t="shared" si="1"/>
        <v>175106</v>
      </c>
      <c r="C14" s="1">
        <f t="shared" si="0"/>
        <v>188524.99999999997</v>
      </c>
      <c r="D14" s="22">
        <f t="shared" si="2"/>
        <v>0.9288211112584539</v>
      </c>
      <c r="E14" s="1">
        <v>32198</v>
      </c>
      <c r="F14" s="1">
        <v>40889.999999999993</v>
      </c>
      <c r="G14" s="22">
        <f t="shared" si="3"/>
        <v>0.78742968941061398</v>
      </c>
      <c r="H14" s="1">
        <v>5480</v>
      </c>
      <c r="I14" s="1">
        <v>6274.9999999999991</v>
      </c>
      <c r="J14" s="22">
        <f t="shared" si="4"/>
        <v>0.87330677290836667</v>
      </c>
      <c r="K14" s="1">
        <v>137428</v>
      </c>
      <c r="L14" s="1">
        <v>141359.99999999997</v>
      </c>
      <c r="M14" s="22">
        <f t="shared" si="5"/>
        <v>0.97218449349179425</v>
      </c>
      <c r="N14" s="5"/>
    </row>
    <row r="15" spans="1:14" ht="13.2" customHeight="1" x14ac:dyDescent="0.25">
      <c r="A15" s="13" t="s">
        <v>10</v>
      </c>
      <c r="B15" s="1">
        <f t="shared" si="1"/>
        <v>153793</v>
      </c>
      <c r="C15" s="1">
        <f t="shared" si="0"/>
        <v>162114.99999999997</v>
      </c>
      <c r="D15" s="22">
        <f t="shared" si="2"/>
        <v>0.94866607038213635</v>
      </c>
      <c r="E15" s="1">
        <v>15117</v>
      </c>
      <c r="F15" s="1">
        <v>18665</v>
      </c>
      <c r="G15" s="22">
        <f t="shared" si="3"/>
        <v>0.80991159924993306</v>
      </c>
      <c r="H15" s="1">
        <v>2526</v>
      </c>
      <c r="I15" s="1">
        <v>3385.0000000000005</v>
      </c>
      <c r="J15" s="22">
        <f t="shared" si="4"/>
        <v>0.74623338257016236</v>
      </c>
      <c r="K15" s="1">
        <v>136150</v>
      </c>
      <c r="L15" s="1">
        <v>140064.99999999997</v>
      </c>
      <c r="M15" s="22">
        <f t="shared" si="5"/>
        <v>0.97204869167886354</v>
      </c>
      <c r="N15" s="5"/>
    </row>
    <row r="16" spans="1:14" ht="13.2" customHeight="1" x14ac:dyDescent="0.25">
      <c r="A16" s="13" t="s">
        <v>11</v>
      </c>
      <c r="B16" s="1">
        <f t="shared" si="1"/>
        <v>189243</v>
      </c>
      <c r="C16" s="1">
        <f t="shared" si="0"/>
        <v>196330</v>
      </c>
      <c r="D16" s="22">
        <f t="shared" si="2"/>
        <v>0.96390261294758828</v>
      </c>
      <c r="E16" s="1">
        <v>65614</v>
      </c>
      <c r="F16" s="1">
        <v>72454.999999999985</v>
      </c>
      <c r="G16" s="22">
        <f t="shared" si="3"/>
        <v>0.90558277551583755</v>
      </c>
      <c r="H16" s="1">
        <v>3767</v>
      </c>
      <c r="I16" s="1">
        <v>4174.9999999999991</v>
      </c>
      <c r="J16" s="22">
        <f t="shared" si="4"/>
        <v>0.90227544910179658</v>
      </c>
      <c r="K16" s="1">
        <v>119862</v>
      </c>
      <c r="L16" s="1">
        <v>119700.00000000003</v>
      </c>
      <c r="M16" s="22">
        <f t="shared" si="5"/>
        <v>1.0013533834586463</v>
      </c>
      <c r="N16" s="5"/>
    </row>
    <row r="17" spans="1:17" ht="13.2" customHeight="1" x14ac:dyDescent="0.25">
      <c r="A17" s="13" t="s">
        <v>12</v>
      </c>
      <c r="B17" s="1">
        <f t="shared" si="1"/>
        <v>59933</v>
      </c>
      <c r="C17" s="1">
        <f t="shared" si="0"/>
        <v>62302.5</v>
      </c>
      <c r="D17" s="22">
        <f t="shared" si="2"/>
        <v>0.96196781830584643</v>
      </c>
      <c r="E17" s="1">
        <v>4759</v>
      </c>
      <c r="F17" s="1">
        <v>5919.9999999999991</v>
      </c>
      <c r="G17" s="22">
        <f t="shared" si="3"/>
        <v>0.80388513513513526</v>
      </c>
      <c r="H17" s="1">
        <v>1168</v>
      </c>
      <c r="I17" s="1">
        <v>1037.5</v>
      </c>
      <c r="J17" s="22">
        <f t="shared" si="4"/>
        <v>1.1257831325301204</v>
      </c>
      <c r="K17" s="1">
        <v>54006</v>
      </c>
      <c r="L17" s="1">
        <v>55345</v>
      </c>
      <c r="M17" s="22">
        <f t="shared" si="5"/>
        <v>0.97580630589935857</v>
      </c>
      <c r="N17" s="5"/>
    </row>
    <row r="18" spans="1:17" ht="13.2" customHeight="1" x14ac:dyDescent="0.25">
      <c r="A18" s="13" t="s">
        <v>13</v>
      </c>
      <c r="B18" s="1">
        <f t="shared" si="1"/>
        <v>324519</v>
      </c>
      <c r="C18" s="1">
        <f t="shared" si="0"/>
        <v>352555</v>
      </c>
      <c r="D18" s="22">
        <f t="shared" si="2"/>
        <v>0.92047765596857223</v>
      </c>
      <c r="E18" s="1">
        <v>30941</v>
      </c>
      <c r="F18" s="1">
        <v>38875.000000000015</v>
      </c>
      <c r="G18" s="22">
        <f t="shared" si="3"/>
        <v>0.79590996784565882</v>
      </c>
      <c r="H18" s="1">
        <v>7601</v>
      </c>
      <c r="I18" s="1">
        <v>8345.0000000000018</v>
      </c>
      <c r="J18" s="22">
        <f t="shared" si="4"/>
        <v>0.91084481725584165</v>
      </c>
      <c r="K18" s="1">
        <v>285977</v>
      </c>
      <c r="L18" s="1">
        <v>305335</v>
      </c>
      <c r="M18" s="22">
        <f t="shared" si="5"/>
        <v>0.93660078274681902</v>
      </c>
      <c r="N18" s="5"/>
    </row>
    <row r="19" spans="1:17" ht="13.2" customHeight="1" x14ac:dyDescent="0.25">
      <c r="A19" s="13" t="s">
        <v>14</v>
      </c>
      <c r="B19" s="1">
        <f t="shared" si="1"/>
        <v>49344</v>
      </c>
      <c r="C19" s="1">
        <f t="shared" si="0"/>
        <v>51299.999999999993</v>
      </c>
      <c r="D19" s="22">
        <f t="shared" si="2"/>
        <v>0.96187134502923988</v>
      </c>
      <c r="E19" s="1">
        <v>24813</v>
      </c>
      <c r="F19" s="1">
        <v>28179.999999999996</v>
      </c>
      <c r="G19" s="22">
        <f t="shared" si="3"/>
        <v>0.8805180979418028</v>
      </c>
      <c r="H19" s="1">
        <v>1072</v>
      </c>
      <c r="I19" s="1">
        <v>1225</v>
      </c>
      <c r="J19" s="22">
        <f t="shared" si="4"/>
        <v>0.87510204081632648</v>
      </c>
      <c r="K19" s="1">
        <v>23459</v>
      </c>
      <c r="L19" s="1">
        <v>21894.999999999996</v>
      </c>
      <c r="M19" s="22">
        <f t="shared" si="5"/>
        <v>1.0714318337519984</v>
      </c>
      <c r="N19" s="5"/>
    </row>
    <row r="20" spans="1:17" ht="13.2" customHeight="1" x14ac:dyDescent="0.25">
      <c r="A20" s="13" t="s">
        <v>15</v>
      </c>
      <c r="B20" s="1">
        <f t="shared" si="1"/>
        <v>116699</v>
      </c>
      <c r="C20" s="1">
        <f t="shared" si="0"/>
        <v>125644.99999999999</v>
      </c>
      <c r="D20" s="22">
        <f t="shared" si="2"/>
        <v>0.92879939512117482</v>
      </c>
      <c r="E20" s="1">
        <v>20756</v>
      </c>
      <c r="F20" s="1">
        <v>26520</v>
      </c>
      <c r="G20" s="22">
        <f t="shared" si="3"/>
        <v>0.78265460030165912</v>
      </c>
      <c r="H20" s="1">
        <v>1541</v>
      </c>
      <c r="I20" s="1">
        <v>1830.0000000000002</v>
      </c>
      <c r="J20" s="22">
        <f t="shared" si="4"/>
        <v>0.84207650273224033</v>
      </c>
      <c r="K20" s="1">
        <v>94402</v>
      </c>
      <c r="L20" s="1">
        <v>97294.999999999985</v>
      </c>
      <c r="M20" s="22">
        <f t="shared" si="5"/>
        <v>0.97026568682871694</v>
      </c>
      <c r="N20" s="5"/>
    </row>
    <row r="21" spans="1:17" ht="13.2" customHeight="1" x14ac:dyDescent="0.25">
      <c r="A21" s="13" t="s">
        <v>16</v>
      </c>
      <c r="B21" s="1">
        <f t="shared" si="1"/>
        <v>418799</v>
      </c>
      <c r="C21" s="1">
        <f t="shared" si="0"/>
        <v>442850</v>
      </c>
      <c r="D21" s="22">
        <f t="shared" si="2"/>
        <v>0.94569041436152201</v>
      </c>
      <c r="E21" s="1">
        <v>91153</v>
      </c>
      <c r="F21" s="1">
        <v>109514.99999999997</v>
      </c>
      <c r="G21" s="22">
        <f t="shared" si="3"/>
        <v>0.83233347030087224</v>
      </c>
      <c r="H21" s="1">
        <v>13133</v>
      </c>
      <c r="I21" s="1">
        <v>13725.000000000002</v>
      </c>
      <c r="J21" s="22">
        <f t="shared" si="4"/>
        <v>0.9568670309653915</v>
      </c>
      <c r="K21" s="1">
        <v>314513</v>
      </c>
      <c r="L21" s="1">
        <v>319610</v>
      </c>
      <c r="M21" s="22">
        <f t="shared" si="5"/>
        <v>0.98405243890992145</v>
      </c>
      <c r="N21" s="5"/>
    </row>
    <row r="22" spans="1:17" ht="13.2" customHeight="1" x14ac:dyDescent="0.25">
      <c r="A22" s="13" t="s">
        <v>17</v>
      </c>
      <c r="B22" s="1">
        <f t="shared" si="1"/>
        <v>47961</v>
      </c>
      <c r="C22" s="1">
        <f t="shared" si="0"/>
        <v>49087.5</v>
      </c>
      <c r="D22" s="22">
        <f t="shared" si="2"/>
        <v>0.97705118411000769</v>
      </c>
      <c r="E22" s="1">
        <v>8468</v>
      </c>
      <c r="F22" s="1">
        <v>9175</v>
      </c>
      <c r="G22" s="22">
        <f t="shared" si="3"/>
        <v>0.92294277929155311</v>
      </c>
      <c r="H22" s="1">
        <v>1030</v>
      </c>
      <c r="I22" s="1">
        <v>1060</v>
      </c>
      <c r="J22" s="22">
        <f t="shared" si="4"/>
        <v>0.97169811320754718</v>
      </c>
      <c r="K22" s="1">
        <v>38463</v>
      </c>
      <c r="L22" s="1">
        <v>38852.5</v>
      </c>
      <c r="M22" s="22">
        <f t="shared" si="5"/>
        <v>0.9899749050897626</v>
      </c>
      <c r="N22" s="5"/>
    </row>
    <row r="23" spans="1:17" ht="13.2" customHeight="1" x14ac:dyDescent="0.25">
      <c r="A23" s="13" t="s">
        <v>18</v>
      </c>
      <c r="B23" s="1">
        <f t="shared" si="1"/>
        <v>605728</v>
      </c>
      <c r="C23" s="1">
        <f t="shared" si="0"/>
        <v>648020.00000000012</v>
      </c>
      <c r="D23" s="22">
        <f t="shared" si="2"/>
        <v>0.93473658220425282</v>
      </c>
      <c r="E23" s="1">
        <v>52982</v>
      </c>
      <c r="F23" s="1">
        <v>65655.000000000015</v>
      </c>
      <c r="G23" s="22">
        <f t="shared" si="3"/>
        <v>0.80697585865509081</v>
      </c>
      <c r="H23" s="1">
        <v>45280</v>
      </c>
      <c r="I23" s="1">
        <v>47330</v>
      </c>
      <c r="J23" s="22">
        <f t="shared" si="4"/>
        <v>0.95668709064018598</v>
      </c>
      <c r="K23" s="1">
        <v>507466</v>
      </c>
      <c r="L23" s="1">
        <v>535035.00000000012</v>
      </c>
      <c r="M23" s="22">
        <f t="shared" si="5"/>
        <v>0.94847252983449659</v>
      </c>
      <c r="N23" s="5"/>
    </row>
    <row r="24" spans="1:17" ht="13.2" customHeight="1" x14ac:dyDescent="0.25">
      <c r="A24" s="13" t="s">
        <v>19</v>
      </c>
      <c r="B24" s="1">
        <f t="shared" si="1"/>
        <v>31641</v>
      </c>
      <c r="C24" s="1">
        <f t="shared" si="0"/>
        <v>32387.500000000007</v>
      </c>
      <c r="D24" s="22">
        <f t="shared" si="2"/>
        <v>0.97695098417599358</v>
      </c>
      <c r="E24" s="1">
        <v>3587</v>
      </c>
      <c r="F24" s="1">
        <v>4080.0000000000018</v>
      </c>
      <c r="G24" s="22">
        <f t="shared" si="3"/>
        <v>0.87916666666666632</v>
      </c>
      <c r="H24" s="1">
        <v>357</v>
      </c>
      <c r="I24" s="1">
        <v>380.00000000000006</v>
      </c>
      <c r="J24" s="22">
        <f t="shared" si="4"/>
        <v>0.93947368421052613</v>
      </c>
      <c r="K24" s="1">
        <v>27697</v>
      </c>
      <c r="L24" s="1">
        <v>27927.500000000004</v>
      </c>
      <c r="M24" s="22">
        <f t="shared" si="5"/>
        <v>0.99174648643809848</v>
      </c>
      <c r="N24" s="5"/>
    </row>
    <row r="25" spans="1:17" ht="13.2" customHeight="1" x14ac:dyDescent="0.25">
      <c r="A25" s="13" t="s">
        <v>20</v>
      </c>
      <c r="B25" s="1">
        <f t="shared" si="1"/>
        <v>65620</v>
      </c>
      <c r="C25" s="1">
        <f t="shared" si="0"/>
        <v>69010.000000000015</v>
      </c>
      <c r="D25" s="22">
        <f t="shared" si="2"/>
        <v>0.95087668453847252</v>
      </c>
      <c r="E25" s="1">
        <v>17273</v>
      </c>
      <c r="F25" s="1">
        <v>19675.000000000004</v>
      </c>
      <c r="G25" s="22">
        <f t="shared" si="3"/>
        <v>0.87791613722998718</v>
      </c>
      <c r="H25" s="1">
        <v>1668</v>
      </c>
      <c r="I25" s="1">
        <v>2030</v>
      </c>
      <c r="J25" s="22">
        <f t="shared" si="4"/>
        <v>0.82167487684729068</v>
      </c>
      <c r="K25" s="1">
        <v>46679</v>
      </c>
      <c r="L25" s="1">
        <v>47305.000000000007</v>
      </c>
      <c r="M25" s="22">
        <f t="shared" si="5"/>
        <v>0.98676672656167408</v>
      </c>
      <c r="N25" s="5"/>
    </row>
    <row r="26" spans="1:17" ht="13.2" customHeight="1" x14ac:dyDescent="0.25">
      <c r="A26" s="19" t="s">
        <v>21</v>
      </c>
      <c r="B26" s="20">
        <f t="shared" ref="B26:C26" si="6">E26+H26+K26</f>
        <v>4812468</v>
      </c>
      <c r="C26" s="20">
        <f t="shared" si="6"/>
        <v>5134402.5</v>
      </c>
      <c r="D26" s="21">
        <f t="shared" si="2"/>
        <v>0.9372985464228798</v>
      </c>
      <c r="E26" s="20">
        <v>733333</v>
      </c>
      <c r="F26" s="20">
        <v>873325</v>
      </c>
      <c r="G26" s="21">
        <f t="shared" si="3"/>
        <v>0.83970228723556517</v>
      </c>
      <c r="H26" s="20">
        <v>345699</v>
      </c>
      <c r="I26" s="20">
        <v>350792.5</v>
      </c>
      <c r="J26" s="21">
        <f t="shared" si="4"/>
        <v>0.98548002023988546</v>
      </c>
      <c r="K26" s="20">
        <v>3733436</v>
      </c>
      <c r="L26" s="20">
        <v>3910285</v>
      </c>
      <c r="M26" s="21">
        <f t="shared" si="5"/>
        <v>0.95477337329631984</v>
      </c>
      <c r="N26" s="5"/>
    </row>
    <row r="28" spans="1:17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48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0" width="9.44140625" style="3" customWidth="1"/>
    <col min="11" max="16384" width="9.109375" style="3"/>
  </cols>
  <sheetData>
    <row r="1" spans="1:10" ht="13.8" x14ac:dyDescent="0.25">
      <c r="A1" s="24" t="str">
        <f>SUBSTITUTE(Ethnicity!A1,"Ethnicity","Gender")</f>
        <v>Access to Primary Care by Gender (October 2021)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2" customHeight="1" x14ac:dyDescent="0.25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2" customHeight="1" x14ac:dyDescent="0.25">
      <c r="A6" s="13" t="s">
        <v>4</v>
      </c>
      <c r="B6" s="1">
        <f>E6+H6</f>
        <v>464186</v>
      </c>
      <c r="C6" s="1">
        <f t="shared" ref="C6:C25" si="0">F6+I6</f>
        <v>510129.99999999994</v>
      </c>
      <c r="D6" s="22">
        <f>IF(B6=0,"",B6/C6)</f>
        <v>0.90993668280634354</v>
      </c>
      <c r="E6" s="25">
        <v>239214</v>
      </c>
      <c r="F6" s="25">
        <v>256289.99999999997</v>
      </c>
      <c r="G6" s="22">
        <f>IF(E6=0,"",E6/F6)</f>
        <v>0.93337235163291599</v>
      </c>
      <c r="H6" s="25">
        <v>224972</v>
      </c>
      <c r="I6" s="25">
        <v>253839.99999999997</v>
      </c>
      <c r="J6" s="22">
        <f>IF(H6=0,"",H6/I6)</f>
        <v>0.8862748187834858</v>
      </c>
    </row>
    <row r="7" spans="1:10" ht="13.2" customHeight="1" x14ac:dyDescent="0.25">
      <c r="A7" s="13" t="s">
        <v>5</v>
      </c>
      <c r="B7" s="1">
        <f t="shared" ref="B7:B25" si="1">E7+H7</f>
        <v>251596</v>
      </c>
      <c r="C7" s="1">
        <f t="shared" si="0"/>
        <v>266855</v>
      </c>
      <c r="D7" s="22">
        <f t="shared" ref="D7:D26" si="2">IF(B7=0,"",B7/C7)</f>
        <v>0.94281913398662198</v>
      </c>
      <c r="E7" s="25">
        <v>131075</v>
      </c>
      <c r="F7" s="25">
        <v>135664.99999999997</v>
      </c>
      <c r="G7" s="22">
        <f t="shared" ref="G7:G26" si="3">IF(E7=0,"",E7/F7)</f>
        <v>0.96616666052408529</v>
      </c>
      <c r="H7" s="25">
        <v>120521</v>
      </c>
      <c r="I7" s="25">
        <v>131190.00000000003</v>
      </c>
      <c r="J7" s="22">
        <f t="shared" ref="J7:J26" si="4">IF(H7=0,"",H7/I7)</f>
        <v>0.91867520390273627</v>
      </c>
    </row>
    <row r="8" spans="1:10" ht="13.2" customHeight="1" x14ac:dyDescent="0.25">
      <c r="A8" s="13" t="s">
        <v>6</v>
      </c>
      <c r="B8" s="1">
        <f t="shared" si="1"/>
        <v>557339</v>
      </c>
      <c r="C8" s="1">
        <f t="shared" si="0"/>
        <v>588184.99999999977</v>
      </c>
      <c r="D8" s="22">
        <f t="shared" si="2"/>
        <v>0.94755731615053129</v>
      </c>
      <c r="E8" s="25">
        <v>285625</v>
      </c>
      <c r="F8" s="25">
        <v>292459.99999999988</v>
      </c>
      <c r="G8" s="22">
        <f t="shared" si="3"/>
        <v>0.97662928263694215</v>
      </c>
      <c r="H8" s="25">
        <v>271714</v>
      </c>
      <c r="I8" s="25">
        <v>295724.99999999994</v>
      </c>
      <c r="J8" s="22">
        <f t="shared" si="4"/>
        <v>0.91880632344238755</v>
      </c>
    </row>
    <row r="9" spans="1:10" ht="13.2" customHeight="1" x14ac:dyDescent="0.25">
      <c r="A9" s="13" t="s">
        <v>43</v>
      </c>
      <c r="B9" s="1">
        <f t="shared" si="1"/>
        <v>303309</v>
      </c>
      <c r="C9" s="1">
        <f t="shared" si="0"/>
        <v>326984.99999999988</v>
      </c>
      <c r="D9" s="22">
        <f t="shared" si="2"/>
        <v>0.92759300885361751</v>
      </c>
      <c r="E9" s="25">
        <v>158528</v>
      </c>
      <c r="F9" s="25">
        <v>167579.99999999994</v>
      </c>
      <c r="G9" s="22">
        <f t="shared" si="3"/>
        <v>0.94598400763814328</v>
      </c>
      <c r="H9" s="25">
        <v>144781</v>
      </c>
      <c r="I9" s="25">
        <v>159404.99999999997</v>
      </c>
      <c r="J9" s="22">
        <f t="shared" si="4"/>
        <v>0.9082588375521472</v>
      </c>
    </row>
    <row r="10" spans="1:10" ht="13.2" customHeight="1" x14ac:dyDescent="0.25">
      <c r="A10" s="13" t="s">
        <v>7</v>
      </c>
      <c r="B10" s="1">
        <f t="shared" si="1"/>
        <v>568541</v>
      </c>
      <c r="C10" s="1">
        <f t="shared" si="0"/>
        <v>603535</v>
      </c>
      <c r="D10" s="22">
        <f t="shared" si="2"/>
        <v>0.94201827565924101</v>
      </c>
      <c r="E10" s="25">
        <v>290556</v>
      </c>
      <c r="F10" s="25">
        <v>301814.99999999994</v>
      </c>
      <c r="G10" s="22">
        <f t="shared" si="3"/>
        <v>0.96269569106903252</v>
      </c>
      <c r="H10" s="25">
        <v>277985</v>
      </c>
      <c r="I10" s="25">
        <v>301720</v>
      </c>
      <c r="J10" s="22">
        <f t="shared" si="4"/>
        <v>0.92133434972822481</v>
      </c>
    </row>
    <row r="11" spans="1:10" ht="13.2" customHeight="1" x14ac:dyDescent="0.25">
      <c r="A11" s="13" t="s">
        <v>44</v>
      </c>
      <c r="B11" s="1">
        <f t="shared" si="1"/>
        <v>168227</v>
      </c>
      <c r="C11" s="1">
        <f t="shared" si="0"/>
        <v>179635</v>
      </c>
      <c r="D11" s="22">
        <f t="shared" si="2"/>
        <v>0.93649344504133381</v>
      </c>
      <c r="E11" s="25">
        <v>87861</v>
      </c>
      <c r="F11" s="25">
        <v>91480.000000000029</v>
      </c>
      <c r="G11" s="22">
        <f t="shared" si="3"/>
        <v>0.96043944031482265</v>
      </c>
      <c r="H11" s="25">
        <v>80366</v>
      </c>
      <c r="I11" s="25">
        <v>88154.999999999985</v>
      </c>
      <c r="J11" s="22">
        <f t="shared" si="4"/>
        <v>0.91164426294594758</v>
      </c>
    </row>
    <row r="12" spans="1:10" ht="13.2" customHeight="1" x14ac:dyDescent="0.25">
      <c r="A12" s="13" t="s">
        <v>8</v>
      </c>
      <c r="B12" s="1">
        <f t="shared" si="1"/>
        <v>150739</v>
      </c>
      <c r="C12" s="1">
        <f t="shared" si="0"/>
        <v>160335</v>
      </c>
      <c r="D12" s="22">
        <f t="shared" si="2"/>
        <v>0.9401503102878348</v>
      </c>
      <c r="E12" s="25">
        <v>77467</v>
      </c>
      <c r="F12" s="25">
        <v>80434.999999999971</v>
      </c>
      <c r="G12" s="22">
        <f t="shared" si="3"/>
        <v>0.96310064026854014</v>
      </c>
      <c r="H12" s="25">
        <v>73272</v>
      </c>
      <c r="I12" s="25">
        <v>79900.000000000015</v>
      </c>
      <c r="J12" s="22">
        <f t="shared" si="4"/>
        <v>0.91704630788485586</v>
      </c>
    </row>
    <row r="13" spans="1:10" ht="13.2" customHeight="1" x14ac:dyDescent="0.25">
      <c r="A13" s="13" t="s">
        <v>9</v>
      </c>
      <c r="B13" s="1">
        <f t="shared" si="1"/>
        <v>110145</v>
      </c>
      <c r="C13" s="1">
        <f t="shared" si="0"/>
        <v>118615</v>
      </c>
      <c r="D13" s="22">
        <f t="shared" si="2"/>
        <v>0.92859250516376513</v>
      </c>
      <c r="E13" s="25">
        <v>56842</v>
      </c>
      <c r="F13" s="25">
        <v>59865</v>
      </c>
      <c r="G13" s="22">
        <f t="shared" si="3"/>
        <v>0.94950304852584988</v>
      </c>
      <c r="H13" s="25">
        <v>53303</v>
      </c>
      <c r="I13" s="25">
        <v>58750.000000000007</v>
      </c>
      <c r="J13" s="22">
        <f t="shared" si="4"/>
        <v>0.90728510638297866</v>
      </c>
    </row>
    <row r="14" spans="1:10" ht="13.2" customHeight="1" x14ac:dyDescent="0.25">
      <c r="A14" s="13" t="s">
        <v>45</v>
      </c>
      <c r="B14" s="1">
        <f t="shared" si="1"/>
        <v>175106</v>
      </c>
      <c r="C14" s="1">
        <f t="shared" si="0"/>
        <v>188525</v>
      </c>
      <c r="D14" s="22">
        <f t="shared" si="2"/>
        <v>0.92882111125845379</v>
      </c>
      <c r="E14" s="25">
        <v>91569</v>
      </c>
      <c r="F14" s="25">
        <v>95560</v>
      </c>
      <c r="G14" s="22">
        <f t="shared" si="3"/>
        <v>0.95823566345751365</v>
      </c>
      <c r="H14" s="25">
        <v>83537</v>
      </c>
      <c r="I14" s="25">
        <v>92965</v>
      </c>
      <c r="J14" s="22">
        <f t="shared" si="4"/>
        <v>0.89858548916258807</v>
      </c>
    </row>
    <row r="15" spans="1:10" ht="13.2" customHeight="1" x14ac:dyDescent="0.25">
      <c r="A15" s="13" t="s">
        <v>10</v>
      </c>
      <c r="B15" s="1">
        <f t="shared" si="1"/>
        <v>153793</v>
      </c>
      <c r="C15" s="1">
        <f t="shared" si="0"/>
        <v>162115</v>
      </c>
      <c r="D15" s="22">
        <f t="shared" si="2"/>
        <v>0.94866607038213613</v>
      </c>
      <c r="E15" s="25">
        <v>78873</v>
      </c>
      <c r="F15" s="25">
        <v>81470.000000000015</v>
      </c>
      <c r="G15" s="22">
        <f t="shared" si="3"/>
        <v>0.96812323554682689</v>
      </c>
      <c r="H15" s="25">
        <v>74920</v>
      </c>
      <c r="I15" s="25">
        <v>80645</v>
      </c>
      <c r="J15" s="22">
        <f t="shared" si="4"/>
        <v>0.92900985801971603</v>
      </c>
    </row>
    <row r="16" spans="1:10" ht="13.2" customHeight="1" x14ac:dyDescent="0.25">
      <c r="A16" s="13" t="s">
        <v>11</v>
      </c>
      <c r="B16" s="1">
        <f t="shared" si="1"/>
        <v>189243</v>
      </c>
      <c r="C16" s="1">
        <f t="shared" si="0"/>
        <v>196330</v>
      </c>
      <c r="D16" s="22">
        <f t="shared" si="2"/>
        <v>0.96390261294758828</v>
      </c>
      <c r="E16" s="25">
        <v>96806</v>
      </c>
      <c r="F16" s="25">
        <v>98440</v>
      </c>
      <c r="G16" s="22">
        <f t="shared" si="3"/>
        <v>0.98340105648110521</v>
      </c>
      <c r="H16" s="25">
        <v>92437</v>
      </c>
      <c r="I16" s="25">
        <v>97890</v>
      </c>
      <c r="J16" s="22">
        <f t="shared" si="4"/>
        <v>0.94429461640617018</v>
      </c>
    </row>
    <row r="17" spans="1:13" ht="13.2" customHeight="1" x14ac:dyDescent="0.25">
      <c r="A17" s="13" t="s">
        <v>12</v>
      </c>
      <c r="B17" s="1">
        <f t="shared" si="1"/>
        <v>59933</v>
      </c>
      <c r="C17" s="1">
        <f t="shared" si="0"/>
        <v>62302.500000000015</v>
      </c>
      <c r="D17" s="22">
        <f t="shared" si="2"/>
        <v>0.96196781830584621</v>
      </c>
      <c r="E17" s="25">
        <v>30283</v>
      </c>
      <c r="F17" s="25">
        <v>31087.5</v>
      </c>
      <c r="G17" s="22">
        <f t="shared" si="3"/>
        <v>0.97412143144350627</v>
      </c>
      <c r="H17" s="25">
        <v>29650</v>
      </c>
      <c r="I17" s="25">
        <v>31215.000000000011</v>
      </c>
      <c r="J17" s="22">
        <f t="shared" si="4"/>
        <v>0.94986384750920994</v>
      </c>
    </row>
    <row r="18" spans="1:13" ht="13.2" customHeight="1" x14ac:dyDescent="0.25">
      <c r="A18" s="13" t="s">
        <v>13</v>
      </c>
      <c r="B18" s="1">
        <f t="shared" si="1"/>
        <v>324519</v>
      </c>
      <c r="C18" s="1">
        <f t="shared" si="0"/>
        <v>352554.99999999994</v>
      </c>
      <c r="D18" s="22">
        <f t="shared" si="2"/>
        <v>0.92047765596857245</v>
      </c>
      <c r="E18" s="25">
        <v>166103</v>
      </c>
      <c r="F18" s="25">
        <v>176824.99999999997</v>
      </c>
      <c r="G18" s="22">
        <f t="shared" si="3"/>
        <v>0.9393637777463596</v>
      </c>
      <c r="H18" s="25">
        <v>158416</v>
      </c>
      <c r="I18" s="25">
        <v>175729.99999999997</v>
      </c>
      <c r="J18" s="22">
        <f t="shared" si="4"/>
        <v>0.90147385193194118</v>
      </c>
    </row>
    <row r="19" spans="1:13" ht="13.2" customHeight="1" x14ac:dyDescent="0.25">
      <c r="A19" s="13" t="s">
        <v>14</v>
      </c>
      <c r="B19" s="1">
        <f t="shared" si="1"/>
        <v>49344</v>
      </c>
      <c r="C19" s="1">
        <f t="shared" si="0"/>
        <v>51300.000000000007</v>
      </c>
      <c r="D19" s="22">
        <f t="shared" si="2"/>
        <v>0.96187134502923965</v>
      </c>
      <c r="E19" s="25">
        <v>25336</v>
      </c>
      <c r="F19" s="25">
        <v>25837.500000000004</v>
      </c>
      <c r="G19" s="22">
        <f t="shared" si="3"/>
        <v>0.98059022738268009</v>
      </c>
      <c r="H19" s="25">
        <v>24008</v>
      </c>
      <c r="I19" s="25">
        <v>25462.500000000004</v>
      </c>
      <c r="J19" s="22">
        <f t="shared" si="4"/>
        <v>0.94287677957781035</v>
      </c>
    </row>
    <row r="20" spans="1:13" ht="13.2" customHeight="1" x14ac:dyDescent="0.25">
      <c r="A20" s="13" t="s">
        <v>15</v>
      </c>
      <c r="B20" s="1">
        <f t="shared" si="1"/>
        <v>116699</v>
      </c>
      <c r="C20" s="1">
        <f t="shared" si="0"/>
        <v>125644.99999999999</v>
      </c>
      <c r="D20" s="22">
        <f t="shared" si="2"/>
        <v>0.92879939512117482</v>
      </c>
      <c r="E20" s="25">
        <v>60159</v>
      </c>
      <c r="F20" s="25">
        <v>63022.499999999993</v>
      </c>
      <c r="G20" s="22">
        <f t="shared" si="3"/>
        <v>0.9545638462453887</v>
      </c>
      <c r="H20" s="25">
        <v>56540</v>
      </c>
      <c r="I20" s="25">
        <v>62622.499999999993</v>
      </c>
      <c r="J20" s="22">
        <f t="shared" si="4"/>
        <v>0.90287037406682913</v>
      </c>
    </row>
    <row r="21" spans="1:13" ht="13.2" customHeight="1" x14ac:dyDescent="0.25">
      <c r="A21" s="13" t="s">
        <v>16</v>
      </c>
      <c r="B21" s="1">
        <f t="shared" si="1"/>
        <v>418799</v>
      </c>
      <c r="C21" s="1">
        <f t="shared" si="0"/>
        <v>442850.00000000012</v>
      </c>
      <c r="D21" s="22">
        <f t="shared" si="2"/>
        <v>0.94569041436152168</v>
      </c>
      <c r="E21" s="25">
        <v>215152</v>
      </c>
      <c r="F21" s="25">
        <v>223290.00000000006</v>
      </c>
      <c r="G21" s="22">
        <f t="shared" si="3"/>
        <v>0.96355412244166749</v>
      </c>
      <c r="H21" s="25">
        <v>203647</v>
      </c>
      <c r="I21" s="25">
        <v>219560.00000000003</v>
      </c>
      <c r="J21" s="22">
        <f t="shared" si="4"/>
        <v>0.9275232282747311</v>
      </c>
    </row>
    <row r="22" spans="1:13" ht="13.2" customHeight="1" x14ac:dyDescent="0.25">
      <c r="A22" s="13" t="s">
        <v>17</v>
      </c>
      <c r="B22" s="1">
        <f t="shared" si="1"/>
        <v>47961</v>
      </c>
      <c r="C22" s="1">
        <f t="shared" si="0"/>
        <v>49087.5</v>
      </c>
      <c r="D22" s="22">
        <f t="shared" si="2"/>
        <v>0.97705118411000769</v>
      </c>
      <c r="E22" s="25">
        <v>24695</v>
      </c>
      <c r="F22" s="25">
        <v>24919.999999999996</v>
      </c>
      <c r="G22" s="22">
        <f t="shared" si="3"/>
        <v>0.99097110754414142</v>
      </c>
      <c r="H22" s="25">
        <v>23266</v>
      </c>
      <c r="I22" s="25">
        <v>24167.5</v>
      </c>
      <c r="J22" s="22">
        <f t="shared" si="4"/>
        <v>0.96269783800558606</v>
      </c>
    </row>
    <row r="23" spans="1:13" ht="13.2" customHeight="1" x14ac:dyDescent="0.25">
      <c r="A23" s="13" t="s">
        <v>18</v>
      </c>
      <c r="B23" s="1">
        <f t="shared" si="1"/>
        <v>605728</v>
      </c>
      <c r="C23" s="1">
        <f t="shared" si="0"/>
        <v>648020</v>
      </c>
      <c r="D23" s="22">
        <f t="shared" si="2"/>
        <v>0.93473658220425293</v>
      </c>
      <c r="E23" s="25">
        <v>313165</v>
      </c>
      <c r="F23" s="25">
        <v>327560.00000000006</v>
      </c>
      <c r="G23" s="22">
        <f t="shared" si="3"/>
        <v>0.95605385272927079</v>
      </c>
      <c r="H23" s="25">
        <v>292563</v>
      </c>
      <c r="I23" s="25">
        <v>320460</v>
      </c>
      <c r="J23" s="22">
        <f t="shared" si="4"/>
        <v>0.91294701366785247</v>
      </c>
    </row>
    <row r="24" spans="1:13" ht="13.2" customHeight="1" x14ac:dyDescent="0.25">
      <c r="A24" s="13" t="s">
        <v>19</v>
      </c>
      <c r="B24" s="1">
        <f t="shared" si="1"/>
        <v>31641</v>
      </c>
      <c r="C24" s="1">
        <f t="shared" si="0"/>
        <v>32387.5</v>
      </c>
      <c r="D24" s="22">
        <f t="shared" si="2"/>
        <v>0.9769509841759938</v>
      </c>
      <c r="E24" s="25">
        <v>15615</v>
      </c>
      <c r="F24" s="25">
        <v>15887.5</v>
      </c>
      <c r="G24" s="22">
        <f t="shared" si="3"/>
        <v>0.98284815106215573</v>
      </c>
      <c r="H24" s="25">
        <v>16026</v>
      </c>
      <c r="I24" s="25">
        <v>16500</v>
      </c>
      <c r="J24" s="22">
        <f t="shared" si="4"/>
        <v>0.97127272727272729</v>
      </c>
    </row>
    <row r="25" spans="1:13" ht="13.2" customHeight="1" x14ac:dyDescent="0.25">
      <c r="A25" s="13" t="s">
        <v>20</v>
      </c>
      <c r="B25" s="1">
        <f t="shared" si="1"/>
        <v>65620</v>
      </c>
      <c r="C25" s="1">
        <f t="shared" si="0"/>
        <v>69010</v>
      </c>
      <c r="D25" s="22">
        <f t="shared" si="2"/>
        <v>0.95087668453847274</v>
      </c>
      <c r="E25" s="25">
        <v>33957</v>
      </c>
      <c r="F25" s="25">
        <v>34850</v>
      </c>
      <c r="G25" s="22">
        <f t="shared" si="3"/>
        <v>0.97437589670014346</v>
      </c>
      <c r="H25" s="25">
        <v>31663</v>
      </c>
      <c r="I25" s="25">
        <v>34160</v>
      </c>
      <c r="J25" s="22">
        <f t="shared" si="4"/>
        <v>0.92690281030444965</v>
      </c>
    </row>
    <row r="26" spans="1:13" ht="13.2" customHeight="1" x14ac:dyDescent="0.25">
      <c r="A26" s="19" t="s">
        <v>21</v>
      </c>
      <c r="B26" s="20">
        <f t="shared" ref="B26" si="5">E26+H26</f>
        <v>4812468</v>
      </c>
      <c r="C26" s="20">
        <f t="shared" ref="C26" si="6">F26+I26</f>
        <v>5134402.5</v>
      </c>
      <c r="D26" s="21">
        <f t="shared" si="2"/>
        <v>0.9372985464228798</v>
      </c>
      <c r="E26" s="20">
        <v>2478881</v>
      </c>
      <c r="F26" s="20">
        <v>2584340</v>
      </c>
      <c r="G26" s="21">
        <f t="shared" si="3"/>
        <v>0.95919306283228989</v>
      </c>
      <c r="H26" s="20">
        <v>2333587</v>
      </c>
      <c r="I26" s="20">
        <v>2550062.5</v>
      </c>
      <c r="J26" s="21">
        <f t="shared" si="4"/>
        <v>0.91510972770275234</v>
      </c>
    </row>
    <row r="28" spans="1:13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tr">
        <f>Ethnicity!A29</f>
        <v xml:space="preserve">           Population is based on projections provided by Stats NZ in Dec 2020.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22" width="9.44140625" style="3" customWidth="1"/>
    <col min="23" max="16384" width="9.109375" style="3"/>
  </cols>
  <sheetData>
    <row r="1" spans="1:22" ht="13.8" x14ac:dyDescent="0.25">
      <c r="A1" s="24" t="str">
        <f>SUBSTITUTE(Ethnicity!A1,"Ethnicity","Age Group")</f>
        <v>Access to Primary Care by Age Group (October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2" customHeight="1" x14ac:dyDescent="0.25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2" customHeight="1" x14ac:dyDescent="0.25">
      <c r="A6" s="13" t="s">
        <v>4</v>
      </c>
      <c r="B6" s="1">
        <f>E6+H6+K6+N6+Q6+T6</f>
        <v>464186</v>
      </c>
      <c r="C6" s="1">
        <f t="shared" ref="C6:C26" si="0">F6+I6+L6+O6+R6+U6</f>
        <v>510129.99999999988</v>
      </c>
      <c r="D6" s="22">
        <f>IF(B6=0,"",B6/C6)</f>
        <v>0.90993668280634366</v>
      </c>
      <c r="E6" s="1">
        <v>24654</v>
      </c>
      <c r="F6" s="25">
        <v>24800</v>
      </c>
      <c r="G6" s="22">
        <f>IF(E6=0,"",E6/F6)</f>
        <v>0.99411290322580648</v>
      </c>
      <c r="H6" s="1">
        <v>54255</v>
      </c>
      <c r="I6" s="25">
        <v>53535.000000000007</v>
      </c>
      <c r="J6" s="22">
        <f>IF(H6=0,"",H6/I6)</f>
        <v>1.0134491454188848</v>
      </c>
      <c r="K6" s="1">
        <v>57103</v>
      </c>
      <c r="L6" s="25">
        <v>73435</v>
      </c>
      <c r="M6" s="22">
        <f>IF(K6=0,"",K6/L6)</f>
        <v>0.77759923742084835</v>
      </c>
      <c r="N6" s="1">
        <v>151110</v>
      </c>
      <c r="O6" s="25">
        <v>177799.99999999994</v>
      </c>
      <c r="P6" s="22">
        <f>IF(N6=0,"",N6/O6)</f>
        <v>0.8498875140607427</v>
      </c>
      <c r="Q6" s="1">
        <v>113612</v>
      </c>
      <c r="R6" s="25">
        <v>117514.99999999997</v>
      </c>
      <c r="S6" s="22">
        <f>IF(Q6=0,"",Q6/R6)</f>
        <v>0.96678721865293815</v>
      </c>
      <c r="T6" s="1">
        <v>63452</v>
      </c>
      <c r="U6" s="25">
        <v>63045.000000000022</v>
      </c>
      <c r="V6" s="22">
        <f>IF(T6=0,"",T6/U6)</f>
        <v>1.0064557062415731</v>
      </c>
    </row>
    <row r="7" spans="1:22" ht="13.2" customHeight="1" x14ac:dyDescent="0.25">
      <c r="A7" s="13" t="s">
        <v>5</v>
      </c>
      <c r="B7" s="1">
        <f t="shared" ref="B7:B26" si="1">E7+H7+K7+N7+Q7+T7</f>
        <v>251596</v>
      </c>
      <c r="C7" s="1">
        <f t="shared" si="0"/>
        <v>266855</v>
      </c>
      <c r="D7" s="22">
        <f t="shared" ref="D7:D26" si="2">IF(B7=0,"",B7/C7)</f>
        <v>0.94281913398662198</v>
      </c>
      <c r="E7" s="1">
        <v>16175</v>
      </c>
      <c r="F7" s="25">
        <v>16094.999999999996</v>
      </c>
      <c r="G7" s="22">
        <f t="shared" ref="G7:G26" si="3">IF(E7=0,"",E7/F7)</f>
        <v>1.0049704877291086</v>
      </c>
      <c r="H7" s="1">
        <v>34644</v>
      </c>
      <c r="I7" s="25">
        <v>36265</v>
      </c>
      <c r="J7" s="22">
        <f t="shared" ref="J7:J26" si="4">IF(H7=0,"",H7/I7)</f>
        <v>0.95530125465324689</v>
      </c>
      <c r="K7" s="1">
        <v>26863</v>
      </c>
      <c r="L7" s="25">
        <v>27790.000000000004</v>
      </c>
      <c r="M7" s="22">
        <f t="shared" ref="M7:M26" si="5">IF(K7=0,"",K7/L7)</f>
        <v>0.96664267722202213</v>
      </c>
      <c r="N7" s="1">
        <v>58285</v>
      </c>
      <c r="O7" s="25">
        <v>63855.000000000015</v>
      </c>
      <c r="P7" s="22">
        <f t="shared" ref="P7:P26" si="6">IF(N7=0,"",N7/O7)</f>
        <v>0.91277112207344746</v>
      </c>
      <c r="Q7" s="1">
        <v>63264</v>
      </c>
      <c r="R7" s="25">
        <v>68075</v>
      </c>
      <c r="S7" s="22">
        <f t="shared" ref="S7:S26" si="7">IF(Q7=0,"",Q7/R7)</f>
        <v>0.92932794711715017</v>
      </c>
      <c r="T7" s="1">
        <v>52365</v>
      </c>
      <c r="U7" s="25">
        <v>54775</v>
      </c>
      <c r="V7" s="22">
        <f t="shared" ref="V7:V26" si="8">IF(T7=0,"",T7/U7)</f>
        <v>0.95600182565038794</v>
      </c>
    </row>
    <row r="8" spans="1:22" ht="13.2" customHeight="1" x14ac:dyDescent="0.25">
      <c r="A8" s="13" t="s">
        <v>6</v>
      </c>
      <c r="B8" s="1">
        <f t="shared" si="1"/>
        <v>557339</v>
      </c>
      <c r="C8" s="1">
        <f t="shared" si="0"/>
        <v>588185</v>
      </c>
      <c r="D8" s="22">
        <f t="shared" si="2"/>
        <v>0.94755731615053085</v>
      </c>
      <c r="E8" s="1">
        <v>32738</v>
      </c>
      <c r="F8" s="25">
        <v>33079.999999999993</v>
      </c>
      <c r="G8" s="22">
        <f t="shared" si="3"/>
        <v>0.9896614268440147</v>
      </c>
      <c r="H8" s="1">
        <v>69472</v>
      </c>
      <c r="I8" s="25">
        <v>70770</v>
      </c>
      <c r="J8" s="22">
        <f t="shared" si="4"/>
        <v>0.98165889501201076</v>
      </c>
      <c r="K8" s="1">
        <v>67745</v>
      </c>
      <c r="L8" s="25">
        <v>74990.000000000015</v>
      </c>
      <c r="M8" s="22">
        <f t="shared" si="5"/>
        <v>0.90338711828243745</v>
      </c>
      <c r="N8" s="1">
        <v>148541</v>
      </c>
      <c r="O8" s="25">
        <v>165620</v>
      </c>
      <c r="P8" s="22">
        <f t="shared" si="6"/>
        <v>0.89687839632894573</v>
      </c>
      <c r="Q8" s="1">
        <v>143568</v>
      </c>
      <c r="R8" s="25">
        <v>149665</v>
      </c>
      <c r="S8" s="22">
        <f t="shared" si="7"/>
        <v>0.9592623525874453</v>
      </c>
      <c r="T8" s="1">
        <v>95275</v>
      </c>
      <c r="U8" s="25">
        <v>94060.000000000015</v>
      </c>
      <c r="V8" s="22">
        <f t="shared" si="8"/>
        <v>1.0129172868381882</v>
      </c>
    </row>
    <row r="9" spans="1:22" ht="13.2" customHeight="1" x14ac:dyDescent="0.25">
      <c r="A9" s="13" t="s">
        <v>43</v>
      </c>
      <c r="B9" s="1">
        <f t="shared" si="1"/>
        <v>303309</v>
      </c>
      <c r="C9" s="1">
        <f t="shared" si="0"/>
        <v>326985</v>
      </c>
      <c r="D9" s="22">
        <f t="shared" si="2"/>
        <v>0.92759300885361717</v>
      </c>
      <c r="E9" s="1">
        <v>15614</v>
      </c>
      <c r="F9" s="25">
        <v>16460</v>
      </c>
      <c r="G9" s="22">
        <f t="shared" si="3"/>
        <v>0.94860267314702307</v>
      </c>
      <c r="H9" s="1">
        <v>36695</v>
      </c>
      <c r="I9" s="25">
        <v>37655.000000000007</v>
      </c>
      <c r="J9" s="22">
        <f t="shared" si="4"/>
        <v>0.97450537777187607</v>
      </c>
      <c r="K9" s="1">
        <v>41258</v>
      </c>
      <c r="L9" s="25">
        <v>49955.000000000007</v>
      </c>
      <c r="M9" s="22">
        <f t="shared" si="5"/>
        <v>0.8259033129816834</v>
      </c>
      <c r="N9" s="1">
        <v>88980</v>
      </c>
      <c r="O9" s="25">
        <v>96310</v>
      </c>
      <c r="P9" s="22">
        <f t="shared" si="6"/>
        <v>0.92389160004153259</v>
      </c>
      <c r="Q9" s="1">
        <v>77096</v>
      </c>
      <c r="R9" s="25">
        <v>80879.999999999985</v>
      </c>
      <c r="S9" s="22">
        <f t="shared" si="7"/>
        <v>0.95321463897131575</v>
      </c>
      <c r="T9" s="1">
        <v>43666</v>
      </c>
      <c r="U9" s="25">
        <v>45725</v>
      </c>
      <c r="V9" s="22">
        <f t="shared" si="8"/>
        <v>0.95496992892290866</v>
      </c>
    </row>
    <row r="10" spans="1:22" ht="13.2" customHeight="1" x14ac:dyDescent="0.25">
      <c r="A10" s="13" t="s">
        <v>7</v>
      </c>
      <c r="B10" s="1">
        <f t="shared" si="1"/>
        <v>568541</v>
      </c>
      <c r="C10" s="1">
        <f t="shared" si="0"/>
        <v>603535</v>
      </c>
      <c r="D10" s="22">
        <f t="shared" si="2"/>
        <v>0.94201827565924101</v>
      </c>
      <c r="E10" s="1">
        <v>41399</v>
      </c>
      <c r="F10" s="25">
        <v>42035.000000000007</v>
      </c>
      <c r="G10" s="22">
        <f t="shared" si="3"/>
        <v>0.98486975139764465</v>
      </c>
      <c r="H10" s="1">
        <v>87033</v>
      </c>
      <c r="I10" s="25">
        <v>90475.000000000015</v>
      </c>
      <c r="J10" s="22">
        <f t="shared" si="4"/>
        <v>0.96195634153080944</v>
      </c>
      <c r="K10" s="1">
        <v>74510</v>
      </c>
      <c r="L10" s="25">
        <v>83705</v>
      </c>
      <c r="M10" s="22">
        <f t="shared" si="5"/>
        <v>0.89014993130637354</v>
      </c>
      <c r="N10" s="1">
        <v>163760</v>
      </c>
      <c r="O10" s="25">
        <v>175715</v>
      </c>
      <c r="P10" s="22">
        <f t="shared" si="6"/>
        <v>0.93196369120450728</v>
      </c>
      <c r="Q10" s="1">
        <v>131665</v>
      </c>
      <c r="R10" s="25">
        <v>140639.99999999997</v>
      </c>
      <c r="S10" s="22">
        <f t="shared" si="7"/>
        <v>0.93618458475540411</v>
      </c>
      <c r="T10" s="1">
        <v>70174</v>
      </c>
      <c r="U10" s="25">
        <v>70965</v>
      </c>
      <c r="V10" s="22">
        <f t="shared" si="8"/>
        <v>0.98885366025505528</v>
      </c>
    </row>
    <row r="11" spans="1:22" ht="13.2" customHeight="1" x14ac:dyDescent="0.25">
      <c r="A11" s="13" t="s">
        <v>44</v>
      </c>
      <c r="B11" s="1">
        <f t="shared" si="1"/>
        <v>168227</v>
      </c>
      <c r="C11" s="1">
        <f t="shared" si="0"/>
        <v>179634.99999999997</v>
      </c>
      <c r="D11" s="22">
        <f t="shared" si="2"/>
        <v>0.93649344504133392</v>
      </c>
      <c r="E11" s="1">
        <v>10360</v>
      </c>
      <c r="F11" s="25">
        <v>10930</v>
      </c>
      <c r="G11" s="22">
        <f t="shared" si="3"/>
        <v>0.94784995425434582</v>
      </c>
      <c r="H11" s="1">
        <v>24078</v>
      </c>
      <c r="I11" s="25">
        <v>25395</v>
      </c>
      <c r="J11" s="22">
        <f t="shared" si="4"/>
        <v>0.94813939751919674</v>
      </c>
      <c r="K11" s="1">
        <v>19175</v>
      </c>
      <c r="L11" s="25">
        <v>20165.000000000004</v>
      </c>
      <c r="M11" s="22">
        <f t="shared" si="5"/>
        <v>0.95090503347384059</v>
      </c>
      <c r="N11" s="1">
        <v>37787</v>
      </c>
      <c r="O11" s="25">
        <v>41889.999999999978</v>
      </c>
      <c r="P11" s="22">
        <f t="shared" si="6"/>
        <v>0.9020529959417527</v>
      </c>
      <c r="Q11" s="1">
        <v>43744</v>
      </c>
      <c r="R11" s="25">
        <v>46830</v>
      </c>
      <c r="S11" s="22">
        <f t="shared" si="7"/>
        <v>0.93410207132180223</v>
      </c>
      <c r="T11" s="1">
        <v>33083</v>
      </c>
      <c r="U11" s="25">
        <v>34425</v>
      </c>
      <c r="V11" s="22">
        <f t="shared" si="8"/>
        <v>0.96101670297748731</v>
      </c>
    </row>
    <row r="12" spans="1:22" ht="13.2" customHeight="1" x14ac:dyDescent="0.25">
      <c r="A12" s="13" t="s">
        <v>8</v>
      </c>
      <c r="B12" s="1">
        <f t="shared" si="1"/>
        <v>150739</v>
      </c>
      <c r="C12" s="1">
        <f t="shared" si="0"/>
        <v>160335</v>
      </c>
      <c r="D12" s="22">
        <f t="shared" si="2"/>
        <v>0.9401503102878348</v>
      </c>
      <c r="E12" s="1">
        <v>9811</v>
      </c>
      <c r="F12" s="25">
        <v>9979.9999999999982</v>
      </c>
      <c r="G12" s="22">
        <f t="shared" si="3"/>
        <v>0.98306613226452921</v>
      </c>
      <c r="H12" s="1">
        <v>20224</v>
      </c>
      <c r="I12" s="25">
        <v>20869.999999999996</v>
      </c>
      <c r="J12" s="22">
        <f t="shared" si="4"/>
        <v>0.96904647819837109</v>
      </c>
      <c r="K12" s="1">
        <v>16933</v>
      </c>
      <c r="L12" s="25">
        <v>18679.999999999996</v>
      </c>
      <c r="M12" s="22">
        <f t="shared" si="5"/>
        <v>0.9064775160599573</v>
      </c>
      <c r="N12" s="1">
        <v>42155</v>
      </c>
      <c r="O12" s="25">
        <v>45900.000000000007</v>
      </c>
      <c r="P12" s="22">
        <f t="shared" si="6"/>
        <v>0.91840958605664469</v>
      </c>
      <c r="Q12" s="1">
        <v>38600</v>
      </c>
      <c r="R12" s="25">
        <v>41195.000000000007</v>
      </c>
      <c r="S12" s="22">
        <f t="shared" si="7"/>
        <v>0.93700691831532934</v>
      </c>
      <c r="T12" s="1">
        <v>23016</v>
      </c>
      <c r="U12" s="25">
        <v>23710</v>
      </c>
      <c r="V12" s="22">
        <f t="shared" si="8"/>
        <v>0.97072964993673561</v>
      </c>
    </row>
    <row r="13" spans="1:22" ht="13.2" customHeight="1" x14ac:dyDescent="0.25">
      <c r="A13" s="13" t="s">
        <v>9</v>
      </c>
      <c r="B13" s="1">
        <f t="shared" si="1"/>
        <v>110145</v>
      </c>
      <c r="C13" s="1">
        <f t="shared" si="0"/>
        <v>118615</v>
      </c>
      <c r="D13" s="22">
        <f t="shared" si="2"/>
        <v>0.92859250516376513</v>
      </c>
      <c r="E13" s="1">
        <v>7570</v>
      </c>
      <c r="F13" s="25">
        <v>7715</v>
      </c>
      <c r="G13" s="22">
        <f t="shared" si="3"/>
        <v>0.9812054439403759</v>
      </c>
      <c r="H13" s="1">
        <v>16191</v>
      </c>
      <c r="I13" s="25">
        <v>17029.999999999996</v>
      </c>
      <c r="J13" s="22">
        <f t="shared" si="4"/>
        <v>0.95073399882560206</v>
      </c>
      <c r="K13" s="1">
        <v>12528</v>
      </c>
      <c r="L13" s="25">
        <v>13664.999999999998</v>
      </c>
      <c r="M13" s="22">
        <f t="shared" si="5"/>
        <v>0.91679473106476417</v>
      </c>
      <c r="N13" s="1">
        <v>26677</v>
      </c>
      <c r="O13" s="25">
        <v>29980.000000000007</v>
      </c>
      <c r="P13" s="22">
        <f t="shared" si="6"/>
        <v>0.88982655103402242</v>
      </c>
      <c r="Q13" s="1">
        <v>28076</v>
      </c>
      <c r="R13" s="25">
        <v>30170.000000000004</v>
      </c>
      <c r="S13" s="22">
        <f t="shared" si="7"/>
        <v>0.93059330460722556</v>
      </c>
      <c r="T13" s="1">
        <v>19103</v>
      </c>
      <c r="U13" s="25">
        <v>20055</v>
      </c>
      <c r="V13" s="22">
        <f t="shared" si="8"/>
        <v>0.95253054101221646</v>
      </c>
    </row>
    <row r="14" spans="1:22" ht="13.2" customHeight="1" x14ac:dyDescent="0.25">
      <c r="A14" s="13" t="s">
        <v>45</v>
      </c>
      <c r="B14" s="1">
        <f t="shared" si="1"/>
        <v>175106</v>
      </c>
      <c r="C14" s="1">
        <f t="shared" si="0"/>
        <v>188525</v>
      </c>
      <c r="D14" s="22">
        <f t="shared" si="2"/>
        <v>0.92882111125845379</v>
      </c>
      <c r="E14" s="1">
        <v>11067</v>
      </c>
      <c r="F14" s="25">
        <v>11320.000000000002</v>
      </c>
      <c r="G14" s="22">
        <f t="shared" si="3"/>
        <v>0.97765017667844512</v>
      </c>
      <c r="H14" s="1">
        <v>24166</v>
      </c>
      <c r="I14" s="25">
        <v>24845</v>
      </c>
      <c r="J14" s="22">
        <f t="shared" si="4"/>
        <v>0.97267055745622866</v>
      </c>
      <c r="K14" s="1">
        <v>21330</v>
      </c>
      <c r="L14" s="25">
        <v>24975.000000000004</v>
      </c>
      <c r="M14" s="22">
        <f t="shared" si="5"/>
        <v>0.85405405405405388</v>
      </c>
      <c r="N14" s="1">
        <v>40698</v>
      </c>
      <c r="O14" s="25">
        <v>45564.999999999993</v>
      </c>
      <c r="P14" s="22">
        <f t="shared" si="6"/>
        <v>0.89318555909140807</v>
      </c>
      <c r="Q14" s="1">
        <v>43832</v>
      </c>
      <c r="R14" s="25">
        <v>46745.000000000007</v>
      </c>
      <c r="S14" s="22">
        <f t="shared" si="7"/>
        <v>0.93768317467108764</v>
      </c>
      <c r="T14" s="1">
        <v>34013</v>
      </c>
      <c r="U14" s="25">
        <v>35075</v>
      </c>
      <c r="V14" s="22">
        <f t="shared" si="8"/>
        <v>0.96972202423378473</v>
      </c>
    </row>
    <row r="15" spans="1:22" ht="13.2" customHeight="1" x14ac:dyDescent="0.25">
      <c r="A15" s="13" t="s">
        <v>10</v>
      </c>
      <c r="B15" s="1">
        <f t="shared" si="1"/>
        <v>153793</v>
      </c>
      <c r="C15" s="1">
        <f t="shared" si="0"/>
        <v>162115</v>
      </c>
      <c r="D15" s="22">
        <f t="shared" si="2"/>
        <v>0.94866607038213613</v>
      </c>
      <c r="E15" s="1">
        <v>7690</v>
      </c>
      <c r="F15" s="25">
        <v>7895.0000000000009</v>
      </c>
      <c r="G15" s="22">
        <f t="shared" si="3"/>
        <v>0.97403419886003784</v>
      </c>
      <c r="H15" s="1">
        <v>18958</v>
      </c>
      <c r="I15" s="25">
        <v>19300</v>
      </c>
      <c r="J15" s="22">
        <f t="shared" si="4"/>
        <v>0.98227979274611399</v>
      </c>
      <c r="K15" s="1">
        <v>15219</v>
      </c>
      <c r="L15" s="25">
        <v>16035.000000000002</v>
      </c>
      <c r="M15" s="22">
        <f t="shared" si="5"/>
        <v>0.94911131898970991</v>
      </c>
      <c r="N15" s="1">
        <v>32811</v>
      </c>
      <c r="O15" s="25">
        <v>35690.000000000007</v>
      </c>
      <c r="P15" s="22">
        <f t="shared" si="6"/>
        <v>0.91933314653964682</v>
      </c>
      <c r="Q15" s="1">
        <v>44046</v>
      </c>
      <c r="R15" s="25">
        <v>46370.000000000015</v>
      </c>
      <c r="S15" s="22">
        <f t="shared" si="7"/>
        <v>0.94988138882898399</v>
      </c>
      <c r="T15" s="1">
        <v>35069</v>
      </c>
      <c r="U15" s="25">
        <v>36825</v>
      </c>
      <c r="V15" s="22">
        <f t="shared" si="8"/>
        <v>0.95231500339443309</v>
      </c>
    </row>
    <row r="16" spans="1:22" ht="13.2" customHeight="1" x14ac:dyDescent="0.25">
      <c r="A16" s="13" t="s">
        <v>11</v>
      </c>
      <c r="B16" s="1">
        <f t="shared" si="1"/>
        <v>189243</v>
      </c>
      <c r="C16" s="1">
        <f t="shared" si="0"/>
        <v>196330</v>
      </c>
      <c r="D16" s="22">
        <f t="shared" si="2"/>
        <v>0.96390261294758828</v>
      </c>
      <c r="E16" s="1">
        <v>11876</v>
      </c>
      <c r="F16" s="25">
        <v>12004.999999999998</v>
      </c>
      <c r="G16" s="22">
        <f t="shared" si="3"/>
        <v>0.9892544773011247</v>
      </c>
      <c r="H16" s="1">
        <v>26750</v>
      </c>
      <c r="I16" s="25">
        <v>27715</v>
      </c>
      <c r="J16" s="22">
        <f t="shared" si="4"/>
        <v>0.96518130976005778</v>
      </c>
      <c r="K16" s="1">
        <v>19568</v>
      </c>
      <c r="L16" s="25">
        <v>19944.999999999993</v>
      </c>
      <c r="M16" s="22">
        <f t="shared" si="5"/>
        <v>0.98109801955377318</v>
      </c>
      <c r="N16" s="1">
        <v>40071</v>
      </c>
      <c r="O16" s="25">
        <v>42655.000000000007</v>
      </c>
      <c r="P16" s="22">
        <f t="shared" si="6"/>
        <v>0.93942093541202654</v>
      </c>
      <c r="Q16" s="1">
        <v>50665</v>
      </c>
      <c r="R16" s="25">
        <v>52760</v>
      </c>
      <c r="S16" s="22">
        <f t="shared" si="7"/>
        <v>0.96029188779378316</v>
      </c>
      <c r="T16" s="1">
        <v>40313</v>
      </c>
      <c r="U16" s="25">
        <v>41250</v>
      </c>
      <c r="V16" s="22">
        <f t="shared" si="8"/>
        <v>0.97728484848484853</v>
      </c>
    </row>
    <row r="17" spans="1:22" ht="13.2" customHeight="1" x14ac:dyDescent="0.25">
      <c r="A17" s="13" t="s">
        <v>12</v>
      </c>
      <c r="B17" s="1">
        <f t="shared" si="1"/>
        <v>59933</v>
      </c>
      <c r="C17" s="1">
        <f t="shared" si="0"/>
        <v>62302.5</v>
      </c>
      <c r="D17" s="22">
        <f t="shared" si="2"/>
        <v>0.96196781830584643</v>
      </c>
      <c r="E17" s="1">
        <v>3156</v>
      </c>
      <c r="F17" s="25">
        <v>3312.4999999999995</v>
      </c>
      <c r="G17" s="22">
        <f t="shared" si="3"/>
        <v>0.95275471698113223</v>
      </c>
      <c r="H17" s="1">
        <v>7339</v>
      </c>
      <c r="I17" s="25">
        <v>7479.9999999999973</v>
      </c>
      <c r="J17" s="22">
        <f t="shared" si="4"/>
        <v>0.98114973262032124</v>
      </c>
      <c r="K17" s="1">
        <v>6097</v>
      </c>
      <c r="L17" s="25">
        <v>5990</v>
      </c>
      <c r="M17" s="22">
        <f t="shared" si="5"/>
        <v>1.0178631051752922</v>
      </c>
      <c r="N17" s="1">
        <v>13541</v>
      </c>
      <c r="O17" s="25">
        <v>14522.500000000002</v>
      </c>
      <c r="P17" s="22">
        <f t="shared" si="6"/>
        <v>0.93241521776553615</v>
      </c>
      <c r="Q17" s="1">
        <v>16283</v>
      </c>
      <c r="R17" s="25">
        <v>17032.499999999996</v>
      </c>
      <c r="S17" s="22">
        <f t="shared" si="7"/>
        <v>0.95599589020989306</v>
      </c>
      <c r="T17" s="1">
        <v>13517</v>
      </c>
      <c r="U17" s="25">
        <v>13965</v>
      </c>
      <c r="V17" s="22">
        <f t="shared" si="8"/>
        <v>0.96791979949874685</v>
      </c>
    </row>
    <row r="18" spans="1:22" ht="13.2" customHeight="1" x14ac:dyDescent="0.25">
      <c r="A18" s="13" t="s">
        <v>13</v>
      </c>
      <c r="B18" s="1">
        <f t="shared" si="1"/>
        <v>324519</v>
      </c>
      <c r="C18" s="1">
        <f t="shared" si="0"/>
        <v>352555</v>
      </c>
      <c r="D18" s="22">
        <f t="shared" si="2"/>
        <v>0.92047765596857223</v>
      </c>
      <c r="E18" s="1">
        <v>17317</v>
      </c>
      <c r="F18" s="25">
        <v>17890.000000000004</v>
      </c>
      <c r="G18" s="22">
        <f t="shared" si="3"/>
        <v>0.96797093348239216</v>
      </c>
      <c r="H18" s="1">
        <v>39706</v>
      </c>
      <c r="I18" s="25">
        <v>41290.000000000015</v>
      </c>
      <c r="J18" s="22">
        <f t="shared" si="4"/>
        <v>0.96163720029062694</v>
      </c>
      <c r="K18" s="1">
        <v>42341</v>
      </c>
      <c r="L18" s="25">
        <v>48865</v>
      </c>
      <c r="M18" s="22">
        <f t="shared" si="5"/>
        <v>0.86648930727514584</v>
      </c>
      <c r="N18" s="1">
        <v>82387</v>
      </c>
      <c r="O18" s="25">
        <v>93675</v>
      </c>
      <c r="P18" s="22">
        <f t="shared" si="6"/>
        <v>0.87949826527888975</v>
      </c>
      <c r="Q18" s="1">
        <v>83962</v>
      </c>
      <c r="R18" s="25">
        <v>89035</v>
      </c>
      <c r="S18" s="22">
        <f t="shared" si="7"/>
        <v>0.94302240691862749</v>
      </c>
      <c r="T18" s="1">
        <v>58806</v>
      </c>
      <c r="U18" s="25">
        <v>61800.000000000007</v>
      </c>
      <c r="V18" s="22">
        <f t="shared" si="8"/>
        <v>0.95155339805825234</v>
      </c>
    </row>
    <row r="19" spans="1:22" ht="13.2" customHeight="1" x14ac:dyDescent="0.25">
      <c r="A19" s="13" t="s">
        <v>14</v>
      </c>
      <c r="B19" s="1">
        <f t="shared" si="1"/>
        <v>49344</v>
      </c>
      <c r="C19" s="1">
        <f t="shared" si="0"/>
        <v>51300</v>
      </c>
      <c r="D19" s="22">
        <f t="shared" si="2"/>
        <v>0.96187134502923977</v>
      </c>
      <c r="E19" s="1">
        <v>3587</v>
      </c>
      <c r="F19" s="25">
        <v>3667.5000000000005</v>
      </c>
      <c r="G19" s="22">
        <f t="shared" si="3"/>
        <v>0.97805044308111777</v>
      </c>
      <c r="H19" s="1">
        <v>7703</v>
      </c>
      <c r="I19" s="25">
        <v>8037.5</v>
      </c>
      <c r="J19" s="22">
        <f t="shared" si="4"/>
        <v>0.95838258164852252</v>
      </c>
      <c r="K19" s="1">
        <v>6081</v>
      </c>
      <c r="L19" s="25">
        <v>6107.5</v>
      </c>
      <c r="M19" s="22">
        <f t="shared" si="5"/>
        <v>0.99566107245190338</v>
      </c>
      <c r="N19" s="1">
        <v>11716</v>
      </c>
      <c r="O19" s="25">
        <v>12182.499999999998</v>
      </c>
      <c r="P19" s="22">
        <f t="shared" si="6"/>
        <v>0.96170736712497451</v>
      </c>
      <c r="Q19" s="1">
        <v>12093</v>
      </c>
      <c r="R19" s="25">
        <v>12842.500000000002</v>
      </c>
      <c r="S19" s="22">
        <f t="shared" si="7"/>
        <v>0.94163908896242932</v>
      </c>
      <c r="T19" s="1">
        <v>8164</v>
      </c>
      <c r="U19" s="25">
        <v>8462.5</v>
      </c>
      <c r="V19" s="22">
        <f t="shared" si="8"/>
        <v>0.96472673559822752</v>
      </c>
    </row>
    <row r="20" spans="1:22" ht="13.2" customHeight="1" x14ac:dyDescent="0.25">
      <c r="A20" s="13" t="s">
        <v>15</v>
      </c>
      <c r="B20" s="1">
        <f t="shared" si="1"/>
        <v>116699</v>
      </c>
      <c r="C20" s="1">
        <f t="shared" si="0"/>
        <v>125645</v>
      </c>
      <c r="D20" s="22">
        <f t="shared" si="2"/>
        <v>0.92879939512117471</v>
      </c>
      <c r="E20" s="1">
        <v>7474</v>
      </c>
      <c r="F20" s="25">
        <v>7875</v>
      </c>
      <c r="G20" s="22">
        <f t="shared" si="3"/>
        <v>0.94907936507936508</v>
      </c>
      <c r="H20" s="1">
        <v>16759</v>
      </c>
      <c r="I20" s="25">
        <v>17859.999999999996</v>
      </c>
      <c r="J20" s="22">
        <f t="shared" si="4"/>
        <v>0.93835386338185911</v>
      </c>
      <c r="K20" s="1">
        <v>12521</v>
      </c>
      <c r="L20" s="25">
        <v>13467.5</v>
      </c>
      <c r="M20" s="22">
        <f t="shared" si="5"/>
        <v>0.9297196955633934</v>
      </c>
      <c r="N20" s="1">
        <v>27398</v>
      </c>
      <c r="O20" s="25">
        <v>30449.999999999996</v>
      </c>
      <c r="P20" s="22">
        <f t="shared" si="6"/>
        <v>0.8997701149425289</v>
      </c>
      <c r="Q20" s="1">
        <v>30416</v>
      </c>
      <c r="R20" s="25">
        <v>32847.5</v>
      </c>
      <c r="S20" s="22">
        <f t="shared" si="7"/>
        <v>0.92597610168201538</v>
      </c>
      <c r="T20" s="1">
        <v>22131</v>
      </c>
      <c r="U20" s="25">
        <v>23144.999999999996</v>
      </c>
      <c r="V20" s="22">
        <f t="shared" si="8"/>
        <v>0.95618924173687636</v>
      </c>
    </row>
    <row r="21" spans="1:22" ht="13.2" customHeight="1" x14ac:dyDescent="0.25">
      <c r="A21" s="13" t="s">
        <v>16</v>
      </c>
      <c r="B21" s="1">
        <f t="shared" si="1"/>
        <v>418799</v>
      </c>
      <c r="C21" s="1">
        <f t="shared" si="0"/>
        <v>442850.00000000006</v>
      </c>
      <c r="D21" s="22">
        <f t="shared" si="2"/>
        <v>0.94569041436152179</v>
      </c>
      <c r="E21" s="1">
        <v>27825</v>
      </c>
      <c r="F21" s="25">
        <v>28570.000000000004</v>
      </c>
      <c r="G21" s="22">
        <f t="shared" si="3"/>
        <v>0.97392369618480912</v>
      </c>
      <c r="H21" s="1">
        <v>59505</v>
      </c>
      <c r="I21" s="25">
        <v>61545.000000000015</v>
      </c>
      <c r="J21" s="22">
        <f t="shared" si="4"/>
        <v>0.96685352181330708</v>
      </c>
      <c r="K21" s="1">
        <v>50439</v>
      </c>
      <c r="L21" s="25">
        <v>55865.000000000007</v>
      </c>
      <c r="M21" s="22">
        <f t="shared" si="5"/>
        <v>0.90287299740445703</v>
      </c>
      <c r="N21" s="1">
        <v>106847</v>
      </c>
      <c r="O21" s="25">
        <v>114110.00000000001</v>
      </c>
      <c r="P21" s="22">
        <f t="shared" si="6"/>
        <v>0.93635088949259471</v>
      </c>
      <c r="Q21" s="1">
        <v>101683</v>
      </c>
      <c r="R21" s="25">
        <v>107855</v>
      </c>
      <c r="S21" s="22">
        <f t="shared" si="7"/>
        <v>0.94277502202030505</v>
      </c>
      <c r="T21" s="1">
        <v>72500</v>
      </c>
      <c r="U21" s="25">
        <v>74905.000000000015</v>
      </c>
      <c r="V21" s="22">
        <f t="shared" si="8"/>
        <v>0.96789266404111851</v>
      </c>
    </row>
    <row r="22" spans="1:22" ht="13.2" customHeight="1" x14ac:dyDescent="0.25">
      <c r="A22" s="13" t="s">
        <v>17</v>
      </c>
      <c r="B22" s="1">
        <f t="shared" si="1"/>
        <v>47961</v>
      </c>
      <c r="C22" s="1">
        <f t="shared" si="0"/>
        <v>49087.499999999993</v>
      </c>
      <c r="D22" s="22">
        <f t="shared" si="2"/>
        <v>0.9770511841100078</v>
      </c>
      <c r="E22" s="1">
        <v>2838</v>
      </c>
      <c r="F22" s="25">
        <v>2725</v>
      </c>
      <c r="G22" s="22">
        <f t="shared" si="3"/>
        <v>1.0414678899082568</v>
      </c>
      <c r="H22" s="1">
        <v>5983</v>
      </c>
      <c r="I22" s="25">
        <v>6202.5</v>
      </c>
      <c r="J22" s="22">
        <f t="shared" si="4"/>
        <v>0.96461104393389763</v>
      </c>
      <c r="K22" s="1">
        <v>4916</v>
      </c>
      <c r="L22" s="25">
        <v>4842.5</v>
      </c>
      <c r="M22" s="22">
        <f t="shared" si="5"/>
        <v>1.0151781104801239</v>
      </c>
      <c r="N22" s="1">
        <v>10076</v>
      </c>
      <c r="O22" s="25">
        <v>10475.000000000002</v>
      </c>
      <c r="P22" s="22">
        <f t="shared" si="6"/>
        <v>0.96190930787589479</v>
      </c>
      <c r="Q22" s="1">
        <v>13177</v>
      </c>
      <c r="R22" s="25">
        <v>13502.499999999995</v>
      </c>
      <c r="S22" s="22">
        <f t="shared" si="7"/>
        <v>0.97589335308276282</v>
      </c>
      <c r="T22" s="1">
        <v>10971</v>
      </c>
      <c r="U22" s="25">
        <v>11340</v>
      </c>
      <c r="V22" s="22">
        <f t="shared" si="8"/>
        <v>0.96746031746031746</v>
      </c>
    </row>
    <row r="23" spans="1:22" ht="13.2" customHeight="1" x14ac:dyDescent="0.25">
      <c r="A23" s="13" t="s">
        <v>18</v>
      </c>
      <c r="B23" s="1">
        <f t="shared" si="1"/>
        <v>605728</v>
      </c>
      <c r="C23" s="1">
        <f t="shared" si="0"/>
        <v>648020</v>
      </c>
      <c r="D23" s="22">
        <f t="shared" si="2"/>
        <v>0.93473658220425293</v>
      </c>
      <c r="E23" s="1">
        <v>38226</v>
      </c>
      <c r="F23" s="25">
        <v>39685</v>
      </c>
      <c r="G23" s="22">
        <f t="shared" si="3"/>
        <v>0.96323547940027721</v>
      </c>
      <c r="H23" s="1">
        <v>82996</v>
      </c>
      <c r="I23" s="25">
        <v>83760</v>
      </c>
      <c r="J23" s="22">
        <f t="shared" si="4"/>
        <v>0.99087870105062081</v>
      </c>
      <c r="K23" s="1">
        <v>68441</v>
      </c>
      <c r="L23" s="25">
        <v>79945.000000000015</v>
      </c>
      <c r="M23" s="22">
        <f t="shared" si="5"/>
        <v>0.85610106948527098</v>
      </c>
      <c r="N23" s="1">
        <v>172084</v>
      </c>
      <c r="O23" s="25">
        <v>192429.99999999997</v>
      </c>
      <c r="P23" s="22">
        <f t="shared" si="6"/>
        <v>0.89426804552304751</v>
      </c>
      <c r="Q23" s="1">
        <v>152489</v>
      </c>
      <c r="R23" s="25">
        <v>161060.00000000003</v>
      </c>
      <c r="S23" s="22">
        <f t="shared" si="7"/>
        <v>0.94678380727679112</v>
      </c>
      <c r="T23" s="1">
        <v>91492</v>
      </c>
      <c r="U23" s="25">
        <v>91140</v>
      </c>
      <c r="V23" s="22">
        <f t="shared" si="8"/>
        <v>1.0038621900373053</v>
      </c>
    </row>
    <row r="24" spans="1:22" ht="13.2" customHeight="1" x14ac:dyDescent="0.25">
      <c r="A24" s="13" t="s">
        <v>19</v>
      </c>
      <c r="B24" s="1">
        <f t="shared" si="1"/>
        <v>31641</v>
      </c>
      <c r="C24" s="1">
        <f t="shared" si="0"/>
        <v>32387.5</v>
      </c>
      <c r="D24" s="22">
        <f t="shared" si="2"/>
        <v>0.9769509841759938</v>
      </c>
      <c r="E24" s="1">
        <v>1628</v>
      </c>
      <c r="F24" s="25">
        <v>1730</v>
      </c>
      <c r="G24" s="22">
        <f t="shared" si="3"/>
        <v>0.94104046242774564</v>
      </c>
      <c r="H24" s="1">
        <v>3720</v>
      </c>
      <c r="I24" s="25">
        <v>3700</v>
      </c>
      <c r="J24" s="22">
        <f t="shared" si="4"/>
        <v>1.0054054054054054</v>
      </c>
      <c r="K24" s="1">
        <v>2791</v>
      </c>
      <c r="L24" s="25">
        <v>2980.0000000000005</v>
      </c>
      <c r="M24" s="22">
        <f t="shared" si="5"/>
        <v>0.93657718120805356</v>
      </c>
      <c r="N24" s="1">
        <v>6665</v>
      </c>
      <c r="O24" s="25">
        <v>7152.5000000000018</v>
      </c>
      <c r="P24" s="22">
        <f t="shared" si="6"/>
        <v>0.93184201328206895</v>
      </c>
      <c r="Q24" s="1">
        <v>9824</v>
      </c>
      <c r="R24" s="25">
        <v>9652.5</v>
      </c>
      <c r="S24" s="22">
        <f t="shared" si="7"/>
        <v>1.0177674177674179</v>
      </c>
      <c r="T24" s="1">
        <v>7013</v>
      </c>
      <c r="U24" s="25">
        <v>7172.5</v>
      </c>
      <c r="V24" s="22">
        <f t="shared" si="8"/>
        <v>0.97776228651097941</v>
      </c>
    </row>
    <row r="25" spans="1:22" ht="13.2" customHeight="1" x14ac:dyDescent="0.25">
      <c r="A25" s="13" t="s">
        <v>20</v>
      </c>
      <c r="B25" s="1">
        <f t="shared" si="1"/>
        <v>65620</v>
      </c>
      <c r="C25" s="1">
        <f t="shared" si="0"/>
        <v>69010</v>
      </c>
      <c r="D25" s="22">
        <f t="shared" si="2"/>
        <v>0.95087668453847274</v>
      </c>
      <c r="E25" s="1">
        <v>4147</v>
      </c>
      <c r="F25" s="25">
        <v>4280</v>
      </c>
      <c r="G25" s="22">
        <f t="shared" si="3"/>
        <v>0.96892523364485983</v>
      </c>
      <c r="H25" s="1">
        <v>8858</v>
      </c>
      <c r="I25" s="25">
        <v>9320</v>
      </c>
      <c r="J25" s="22">
        <f t="shared" si="4"/>
        <v>0.95042918454935621</v>
      </c>
      <c r="K25" s="1">
        <v>7222</v>
      </c>
      <c r="L25" s="25">
        <v>7424.9999999999991</v>
      </c>
      <c r="M25" s="22">
        <f t="shared" si="5"/>
        <v>0.97265993265993278</v>
      </c>
      <c r="N25" s="1">
        <v>14216</v>
      </c>
      <c r="O25" s="25">
        <v>15420</v>
      </c>
      <c r="P25" s="22">
        <f t="shared" si="6"/>
        <v>0.92191958495460447</v>
      </c>
      <c r="Q25" s="1">
        <v>17301</v>
      </c>
      <c r="R25" s="25">
        <v>18225</v>
      </c>
      <c r="S25" s="22">
        <f t="shared" si="7"/>
        <v>0.94930041152263378</v>
      </c>
      <c r="T25" s="1">
        <v>13876</v>
      </c>
      <c r="U25" s="25">
        <v>14339.999999999998</v>
      </c>
      <c r="V25" s="22">
        <f t="shared" si="8"/>
        <v>0.96764295676429579</v>
      </c>
    </row>
    <row r="26" spans="1:22" ht="13.2" customHeight="1" x14ac:dyDescent="0.25">
      <c r="A26" s="19" t="s">
        <v>21</v>
      </c>
      <c r="B26" s="20">
        <f t="shared" si="1"/>
        <v>4812468</v>
      </c>
      <c r="C26" s="20">
        <f t="shared" si="0"/>
        <v>5134402.5</v>
      </c>
      <c r="D26" s="21">
        <f t="shared" si="2"/>
        <v>0.9372985464228798</v>
      </c>
      <c r="E26" s="20">
        <v>295152</v>
      </c>
      <c r="F26" s="20">
        <v>302050</v>
      </c>
      <c r="G26" s="21">
        <f t="shared" si="3"/>
        <v>0.97716272140374105</v>
      </c>
      <c r="H26" s="20">
        <v>645035</v>
      </c>
      <c r="I26" s="20">
        <v>663050</v>
      </c>
      <c r="J26" s="21">
        <f t="shared" si="4"/>
        <v>0.97283010331045927</v>
      </c>
      <c r="K26" s="20">
        <v>573081</v>
      </c>
      <c r="L26" s="20">
        <v>648827.5</v>
      </c>
      <c r="M26" s="21">
        <f t="shared" si="5"/>
        <v>0.88325633546666871</v>
      </c>
      <c r="N26" s="20">
        <v>1275805</v>
      </c>
      <c r="O26" s="20">
        <v>1411397.5</v>
      </c>
      <c r="P26" s="21">
        <f t="shared" si="6"/>
        <v>0.90393032437708021</v>
      </c>
      <c r="Q26" s="20">
        <v>1215396</v>
      </c>
      <c r="R26" s="20">
        <v>1282897.5</v>
      </c>
      <c r="S26" s="21">
        <f t="shared" si="7"/>
        <v>0.94738355948156416</v>
      </c>
      <c r="T26" s="20">
        <v>807999</v>
      </c>
      <c r="U26" s="20">
        <v>826180</v>
      </c>
      <c r="V26" s="21">
        <f t="shared" si="8"/>
        <v>0.97799389963446226</v>
      </c>
    </row>
    <row r="28" spans="1:22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tr">
        <f>Ethnicity!A29</f>
        <v xml:space="preserve">           Population is based on projections provided by Stats NZ in Dec 2020. 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9" width="9.44140625" style="3" customWidth="1"/>
    <col min="20" max="20" width="3.44140625" style="3" customWidth="1"/>
    <col min="21" max="16384" width="9.109375" style="3"/>
  </cols>
  <sheetData>
    <row r="1" spans="1:22" ht="13.8" x14ac:dyDescent="0.25">
      <c r="A1" s="24" t="str">
        <f>SUBSTITUTE(Ethnicity!A1,"Ethnicity","Deprivation")</f>
        <v>Access to Primary Care by Deprivation (October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ht="12" x14ac:dyDescent="0.25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2" customHeight="1" x14ac:dyDescent="0.25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2" customHeight="1" x14ac:dyDescent="0.25">
      <c r="A6" s="13" t="s">
        <v>4</v>
      </c>
      <c r="B6" s="1">
        <f>Ethnicity!B6</f>
        <v>464186</v>
      </c>
      <c r="C6" s="1">
        <f>F6+I6+L6+O6+R6</f>
        <v>510129.99999999994</v>
      </c>
      <c r="D6" s="22">
        <f>IF(B6=0,"",B6/C6)</f>
        <v>0.90993668280634354</v>
      </c>
      <c r="E6" s="1">
        <v>104843</v>
      </c>
      <c r="F6" s="25">
        <v>116303.38106549438</v>
      </c>
      <c r="G6" s="22">
        <f>IF(E6=0,"",E6/F6)</f>
        <v>0.90146132502338305</v>
      </c>
      <c r="H6" s="1">
        <v>100079</v>
      </c>
      <c r="I6" s="25">
        <v>113202.43232959343</v>
      </c>
      <c r="J6" s="22">
        <f>IF(H6=0,"",H6/I6)</f>
        <v>0.88407110996180693</v>
      </c>
      <c r="K6" s="1">
        <v>87669</v>
      </c>
      <c r="L6" s="25">
        <v>98284.919849269485</v>
      </c>
      <c r="M6" s="22">
        <f>IF(K6=0,"",K6/L6)</f>
        <v>0.89198831452932814</v>
      </c>
      <c r="N6" s="1">
        <v>79058</v>
      </c>
      <c r="O6" s="25">
        <v>89222.860392618037</v>
      </c>
      <c r="P6" s="22">
        <f>IF(N6=0,"",N6/O6)</f>
        <v>0.88607336339713405</v>
      </c>
      <c r="Q6" s="1">
        <v>81477</v>
      </c>
      <c r="R6" s="25">
        <v>93116.406363024624</v>
      </c>
      <c r="S6" s="22">
        <f>IF(Q6=0,"",Q6/R6)</f>
        <v>0.87500155109458255</v>
      </c>
      <c r="U6" s="5"/>
      <c r="V6" s="5"/>
    </row>
    <row r="7" spans="1:22" ht="13.2" customHeight="1" x14ac:dyDescent="0.25">
      <c r="A7" s="13" t="s">
        <v>5</v>
      </c>
      <c r="B7" s="1">
        <f>Ethnicity!B7</f>
        <v>251596</v>
      </c>
      <c r="C7" s="1">
        <f t="shared" ref="C7:C25" si="0">F7+I7+L7+O7+R7</f>
        <v>266855</v>
      </c>
      <c r="D7" s="22">
        <f t="shared" ref="D7:D26" si="1">IF(B7=0,"",B7/C7)</f>
        <v>0.94281913398662198</v>
      </c>
      <c r="E7" s="1">
        <v>37075</v>
      </c>
      <c r="F7" s="25">
        <v>32347.402795134174</v>
      </c>
      <c r="G7" s="22">
        <f t="shared" ref="G7:G26" si="2">IF(E7=0,"",E7/F7)</f>
        <v>1.1461507507977415</v>
      </c>
      <c r="H7" s="1">
        <v>42648</v>
      </c>
      <c r="I7" s="25">
        <v>46353.167804473516</v>
      </c>
      <c r="J7" s="22">
        <f t="shared" ref="J7:J26" si="3">IF(H7=0,"",H7/I7)</f>
        <v>0.92006656761620653</v>
      </c>
      <c r="K7" s="1">
        <v>55971</v>
      </c>
      <c r="L7" s="25">
        <v>58886.338816808369</v>
      </c>
      <c r="M7" s="22">
        <f t="shared" ref="M7:M26" si="4">IF(K7=0,"",K7/L7)</f>
        <v>0.95049210266106365</v>
      </c>
      <c r="N7" s="1">
        <v>54099</v>
      </c>
      <c r="O7" s="25">
        <v>61736.399496619837</v>
      </c>
      <c r="P7" s="22">
        <f t="shared" ref="P7:P26" si="5">IF(N7=0,"",N7/O7)</f>
        <v>0.87629016983671038</v>
      </c>
      <c r="Q7" s="1">
        <v>54342</v>
      </c>
      <c r="R7" s="25">
        <v>67531.691086964114</v>
      </c>
      <c r="S7" s="22">
        <f t="shared" ref="S7:S26" si="6">IF(Q7=0,"",Q7/R7)</f>
        <v>0.80468886718712473</v>
      </c>
      <c r="U7" s="5"/>
      <c r="V7" s="5"/>
    </row>
    <row r="8" spans="1:22" ht="13.2" customHeight="1" x14ac:dyDescent="0.25">
      <c r="A8" s="13" t="s">
        <v>6</v>
      </c>
      <c r="B8" s="1">
        <f>Ethnicity!B8</f>
        <v>557339</v>
      </c>
      <c r="C8" s="1">
        <f t="shared" si="0"/>
        <v>588185.00000000012</v>
      </c>
      <c r="D8" s="22">
        <f t="shared" si="1"/>
        <v>0.94755731615053074</v>
      </c>
      <c r="E8" s="1">
        <v>194403</v>
      </c>
      <c r="F8" s="25">
        <v>179353.27457976865</v>
      </c>
      <c r="G8" s="22">
        <f t="shared" si="2"/>
        <v>1.0839110713506257</v>
      </c>
      <c r="H8" s="1">
        <v>119548</v>
      </c>
      <c r="I8" s="25">
        <v>130726.06883689354</v>
      </c>
      <c r="J8" s="22">
        <f t="shared" si="3"/>
        <v>0.91449242728441271</v>
      </c>
      <c r="K8" s="1">
        <v>98084</v>
      </c>
      <c r="L8" s="25">
        <v>117293.79869331293</v>
      </c>
      <c r="M8" s="22">
        <f t="shared" si="4"/>
        <v>0.83622494192092267</v>
      </c>
      <c r="N8" s="1">
        <v>85144</v>
      </c>
      <c r="O8" s="25">
        <v>104495.29953396184</v>
      </c>
      <c r="P8" s="22">
        <f t="shared" si="5"/>
        <v>0.81481177028759555</v>
      </c>
      <c r="Q8" s="1">
        <v>46254</v>
      </c>
      <c r="R8" s="25">
        <v>56316.558356063157</v>
      </c>
      <c r="S8" s="22">
        <f t="shared" si="6"/>
        <v>0.82132149673560795</v>
      </c>
      <c r="U8" s="5"/>
      <c r="V8" s="5"/>
    </row>
    <row r="9" spans="1:22" ht="13.2" customHeight="1" x14ac:dyDescent="0.25">
      <c r="A9" s="13" t="s">
        <v>43</v>
      </c>
      <c r="B9" s="1">
        <f>Ethnicity!B9</f>
        <v>303309</v>
      </c>
      <c r="C9" s="1">
        <f t="shared" si="0"/>
        <v>326985</v>
      </c>
      <c r="D9" s="22">
        <f t="shared" si="1"/>
        <v>0.92759300885361717</v>
      </c>
      <c r="E9" s="1">
        <v>97676</v>
      </c>
      <c r="F9" s="25">
        <v>102613.70230178448</v>
      </c>
      <c r="G9" s="22">
        <f t="shared" si="2"/>
        <v>0.95188067294109702</v>
      </c>
      <c r="H9" s="1">
        <v>70576</v>
      </c>
      <c r="I9" s="25">
        <v>76695.299100522636</v>
      </c>
      <c r="J9" s="22">
        <f t="shared" si="3"/>
        <v>0.92021285303937306</v>
      </c>
      <c r="K9" s="1">
        <v>52045</v>
      </c>
      <c r="L9" s="25">
        <v>58928.224896544292</v>
      </c>
      <c r="M9" s="22">
        <f t="shared" si="4"/>
        <v>0.88319307244315204</v>
      </c>
      <c r="N9" s="1">
        <v>40237</v>
      </c>
      <c r="O9" s="25">
        <v>48045.189745836025</v>
      </c>
      <c r="P9" s="22">
        <f t="shared" si="5"/>
        <v>0.83748238299937727</v>
      </c>
      <c r="Q9" s="1">
        <v>35795</v>
      </c>
      <c r="R9" s="25">
        <v>40702.583955312555</v>
      </c>
      <c r="S9" s="22">
        <f t="shared" si="6"/>
        <v>0.87942819648254766</v>
      </c>
      <c r="U9" s="5"/>
      <c r="V9" s="5"/>
    </row>
    <row r="10" spans="1:22" ht="13.2" customHeight="1" x14ac:dyDescent="0.25">
      <c r="A10" s="13" t="s">
        <v>7</v>
      </c>
      <c r="B10" s="1">
        <f>Ethnicity!B10</f>
        <v>568541</v>
      </c>
      <c r="C10" s="1">
        <f t="shared" si="0"/>
        <v>603535</v>
      </c>
      <c r="D10" s="22">
        <f t="shared" si="1"/>
        <v>0.94201827565924101</v>
      </c>
      <c r="E10" s="1">
        <v>96778</v>
      </c>
      <c r="F10" s="25">
        <v>104962.24720450085</v>
      </c>
      <c r="G10" s="22">
        <f t="shared" si="2"/>
        <v>0.9220267532138936</v>
      </c>
      <c r="H10" s="1">
        <v>93366</v>
      </c>
      <c r="I10" s="25">
        <v>99228.746584269684</v>
      </c>
      <c r="J10" s="22">
        <f t="shared" si="3"/>
        <v>0.94091685337080455</v>
      </c>
      <c r="K10" s="1">
        <v>76661</v>
      </c>
      <c r="L10" s="25">
        <v>83823.918355388916</v>
      </c>
      <c r="M10" s="22">
        <f t="shared" si="4"/>
        <v>0.91454803717215605</v>
      </c>
      <c r="N10" s="1">
        <v>90141</v>
      </c>
      <c r="O10" s="25">
        <v>93902.476448688016</v>
      </c>
      <c r="P10" s="22">
        <f t="shared" si="5"/>
        <v>0.95994273430324883</v>
      </c>
      <c r="Q10" s="1">
        <v>194995</v>
      </c>
      <c r="R10" s="25">
        <v>221617.61140715249</v>
      </c>
      <c r="S10" s="22">
        <f t="shared" si="6"/>
        <v>0.87987140896378568</v>
      </c>
      <c r="U10" s="5"/>
      <c r="V10" s="5"/>
    </row>
    <row r="11" spans="1:22" ht="13.2" customHeight="1" x14ac:dyDescent="0.25">
      <c r="A11" s="13" t="s">
        <v>44</v>
      </c>
      <c r="B11" s="1">
        <f>Ethnicity!B11</f>
        <v>168227</v>
      </c>
      <c r="C11" s="1">
        <f t="shared" si="0"/>
        <v>179635</v>
      </c>
      <c r="D11" s="22">
        <f t="shared" si="1"/>
        <v>0.93649344504133381</v>
      </c>
      <c r="E11" s="1">
        <v>26375</v>
      </c>
      <c r="F11" s="25">
        <v>25786.618904494473</v>
      </c>
      <c r="G11" s="22">
        <f t="shared" si="2"/>
        <v>1.0228173029463346</v>
      </c>
      <c r="H11" s="1">
        <v>23741</v>
      </c>
      <c r="I11" s="25">
        <v>24680.911943034411</v>
      </c>
      <c r="J11" s="22">
        <f t="shared" si="3"/>
        <v>0.96191745486537106</v>
      </c>
      <c r="K11" s="1">
        <v>30993</v>
      </c>
      <c r="L11" s="25">
        <v>34532.337512128441</v>
      </c>
      <c r="M11" s="22">
        <f t="shared" si="4"/>
        <v>0.89750657594825844</v>
      </c>
      <c r="N11" s="1">
        <v>38136</v>
      </c>
      <c r="O11" s="25">
        <v>43071.894501694456</v>
      </c>
      <c r="P11" s="22">
        <f t="shared" si="5"/>
        <v>0.8854033573679867</v>
      </c>
      <c r="Q11" s="1">
        <v>44976</v>
      </c>
      <c r="R11" s="25">
        <v>51563.237138648234</v>
      </c>
      <c r="S11" s="22">
        <f t="shared" si="6"/>
        <v>0.87224934848570834</v>
      </c>
      <c r="U11" s="5"/>
      <c r="V11" s="5"/>
    </row>
    <row r="12" spans="1:22" ht="13.2" customHeight="1" x14ac:dyDescent="0.25">
      <c r="A12" s="13" t="s">
        <v>8</v>
      </c>
      <c r="B12" s="1">
        <f>Ethnicity!B12</f>
        <v>150739</v>
      </c>
      <c r="C12" s="1">
        <f t="shared" si="0"/>
        <v>160335</v>
      </c>
      <c r="D12" s="22">
        <f t="shared" si="1"/>
        <v>0.9401503102878348</v>
      </c>
      <c r="E12" s="1">
        <v>33976</v>
      </c>
      <c r="F12" s="25">
        <v>35953.537377476416</v>
      </c>
      <c r="G12" s="22">
        <f t="shared" si="2"/>
        <v>0.94499741828698969</v>
      </c>
      <c r="H12" s="1">
        <v>27537</v>
      </c>
      <c r="I12" s="25">
        <v>28266.777442401391</v>
      </c>
      <c r="J12" s="22">
        <f t="shared" si="3"/>
        <v>0.97418250297939191</v>
      </c>
      <c r="K12" s="1">
        <v>27483</v>
      </c>
      <c r="L12" s="25">
        <v>30589.146568528864</v>
      </c>
      <c r="M12" s="22">
        <f t="shared" si="4"/>
        <v>0.89845592581113165</v>
      </c>
      <c r="N12" s="1">
        <v>30640</v>
      </c>
      <c r="O12" s="25">
        <v>33440.234905365942</v>
      </c>
      <c r="P12" s="22">
        <f t="shared" si="5"/>
        <v>0.91626150613802637</v>
      </c>
      <c r="Q12" s="1">
        <v>28840</v>
      </c>
      <c r="R12" s="25">
        <v>32085.303706227383</v>
      </c>
      <c r="S12" s="22">
        <f t="shared" si="6"/>
        <v>0.89885388849856807</v>
      </c>
      <c r="U12" s="5"/>
      <c r="V12" s="5"/>
    </row>
    <row r="13" spans="1:22" ht="13.2" customHeight="1" x14ac:dyDescent="0.25">
      <c r="A13" s="13" t="s">
        <v>9</v>
      </c>
      <c r="B13" s="1">
        <f>Ethnicity!B13</f>
        <v>110145</v>
      </c>
      <c r="C13" s="1">
        <f t="shared" si="0"/>
        <v>118615</v>
      </c>
      <c r="D13" s="22">
        <f t="shared" si="1"/>
        <v>0.92859250516376513</v>
      </c>
      <c r="E13" s="1">
        <v>12674</v>
      </c>
      <c r="F13" s="25">
        <v>12582.542200882361</v>
      </c>
      <c r="G13" s="22">
        <f t="shared" si="2"/>
        <v>1.0072686264554094</v>
      </c>
      <c r="H13" s="1">
        <v>19571</v>
      </c>
      <c r="I13" s="25">
        <v>21206.917601610479</v>
      </c>
      <c r="J13" s="22">
        <f t="shared" si="3"/>
        <v>0.92285924657498331</v>
      </c>
      <c r="K13" s="1">
        <v>15645</v>
      </c>
      <c r="L13" s="25">
        <v>17913.513283062231</v>
      </c>
      <c r="M13" s="22">
        <f t="shared" si="4"/>
        <v>0.87336301666702199</v>
      </c>
      <c r="N13" s="1">
        <v>21815</v>
      </c>
      <c r="O13" s="25">
        <v>25101.772794074419</v>
      </c>
      <c r="P13" s="22">
        <f t="shared" si="5"/>
        <v>0.86906212477350198</v>
      </c>
      <c r="Q13" s="1">
        <v>35927</v>
      </c>
      <c r="R13" s="25">
        <v>41810.254120370511</v>
      </c>
      <c r="S13" s="22">
        <f t="shared" si="6"/>
        <v>0.85928681266961948</v>
      </c>
      <c r="U13" s="5"/>
      <c r="V13" s="5"/>
    </row>
    <row r="14" spans="1:22" ht="13.2" customHeight="1" x14ac:dyDescent="0.25">
      <c r="A14" s="13" t="s">
        <v>45</v>
      </c>
      <c r="B14" s="1">
        <f>Ethnicity!B14</f>
        <v>175106</v>
      </c>
      <c r="C14" s="1">
        <f t="shared" si="0"/>
        <v>188525</v>
      </c>
      <c r="D14" s="22">
        <f t="shared" si="1"/>
        <v>0.92882111125845379</v>
      </c>
      <c r="E14" s="1">
        <v>24872</v>
      </c>
      <c r="F14" s="25">
        <v>24588.083917041044</v>
      </c>
      <c r="G14" s="22">
        <f t="shared" si="2"/>
        <v>1.0115468974287249</v>
      </c>
      <c r="H14" s="1">
        <v>26648</v>
      </c>
      <c r="I14" s="25">
        <v>28215.913117534248</v>
      </c>
      <c r="J14" s="22">
        <f t="shared" si="3"/>
        <v>0.94443160102588009</v>
      </c>
      <c r="K14" s="1">
        <v>35776</v>
      </c>
      <c r="L14" s="25">
        <v>40952.383938577957</v>
      </c>
      <c r="M14" s="22">
        <f t="shared" si="4"/>
        <v>0.87359993629817234</v>
      </c>
      <c r="N14" s="1">
        <v>39431</v>
      </c>
      <c r="O14" s="25">
        <v>45187.57731138081</v>
      </c>
      <c r="P14" s="22">
        <f t="shared" si="5"/>
        <v>0.87260708243522112</v>
      </c>
      <c r="Q14" s="1">
        <v>43732</v>
      </c>
      <c r="R14" s="25">
        <v>49581.041715465952</v>
      </c>
      <c r="S14" s="22">
        <f t="shared" si="6"/>
        <v>0.88203068122222528</v>
      </c>
      <c r="U14" s="5"/>
      <c r="V14" s="5"/>
    </row>
    <row r="15" spans="1:22" ht="13.2" customHeight="1" x14ac:dyDescent="0.25">
      <c r="A15" s="13" t="s">
        <v>10</v>
      </c>
      <c r="B15" s="1">
        <f>Ethnicity!B15</f>
        <v>153793</v>
      </c>
      <c r="C15" s="1">
        <f t="shared" si="0"/>
        <v>162115.00000000003</v>
      </c>
      <c r="D15" s="22">
        <f t="shared" si="1"/>
        <v>0.94866607038213602</v>
      </c>
      <c r="E15" s="1">
        <v>29846</v>
      </c>
      <c r="F15" s="25">
        <v>28497.572330929495</v>
      </c>
      <c r="G15" s="22">
        <f t="shared" si="2"/>
        <v>1.0473172820972896</v>
      </c>
      <c r="H15" s="1">
        <v>36063</v>
      </c>
      <c r="I15" s="25">
        <v>39045.462649177935</v>
      </c>
      <c r="J15" s="22">
        <f t="shared" si="3"/>
        <v>0.92361564067058821</v>
      </c>
      <c r="K15" s="1">
        <v>39560</v>
      </c>
      <c r="L15" s="25">
        <v>42925.555920045641</v>
      </c>
      <c r="M15" s="22">
        <f t="shared" si="4"/>
        <v>0.92159551931454486</v>
      </c>
      <c r="N15" s="1">
        <v>31906</v>
      </c>
      <c r="O15" s="25">
        <v>36874.112245655808</v>
      </c>
      <c r="P15" s="22">
        <f t="shared" si="5"/>
        <v>0.86526828869646599</v>
      </c>
      <c r="Q15" s="1">
        <v>12520</v>
      </c>
      <c r="R15" s="25">
        <v>14772.296854191129</v>
      </c>
      <c r="S15" s="22">
        <f t="shared" si="6"/>
        <v>0.84753238603161996</v>
      </c>
      <c r="U15" s="5"/>
      <c r="V15" s="5"/>
    </row>
    <row r="16" spans="1:22" ht="13.2" customHeight="1" x14ac:dyDescent="0.25">
      <c r="A16" s="13" t="s">
        <v>11</v>
      </c>
      <c r="B16" s="1">
        <f>Ethnicity!B16</f>
        <v>189243</v>
      </c>
      <c r="C16" s="1">
        <f t="shared" si="0"/>
        <v>196330</v>
      </c>
      <c r="D16" s="22">
        <f t="shared" si="1"/>
        <v>0.96390261294758828</v>
      </c>
      <c r="E16" s="1">
        <v>12780</v>
      </c>
      <c r="F16" s="25">
        <v>12304.4654317734</v>
      </c>
      <c r="G16" s="22">
        <f t="shared" si="2"/>
        <v>1.0386473163635896</v>
      </c>
      <c r="H16" s="1">
        <v>22777</v>
      </c>
      <c r="I16" s="25">
        <v>22756.336728145438</v>
      </c>
      <c r="J16" s="22">
        <f t="shared" si="3"/>
        <v>1.0009080227675224</v>
      </c>
      <c r="K16" s="1">
        <v>34100</v>
      </c>
      <c r="L16" s="25">
        <v>35981.753126961754</v>
      </c>
      <c r="M16" s="22">
        <f t="shared" si="4"/>
        <v>0.94770257245882428</v>
      </c>
      <c r="N16" s="1">
        <v>47115</v>
      </c>
      <c r="O16" s="25">
        <v>49208.261753795457</v>
      </c>
      <c r="P16" s="22">
        <f t="shared" si="5"/>
        <v>0.95746117259193775</v>
      </c>
      <c r="Q16" s="1">
        <v>66123</v>
      </c>
      <c r="R16" s="25">
        <v>76079.182959323938</v>
      </c>
      <c r="S16" s="22">
        <f t="shared" si="6"/>
        <v>0.86913393950816931</v>
      </c>
      <c r="U16" s="5"/>
      <c r="V16" s="5"/>
    </row>
    <row r="17" spans="1:22" ht="13.2" customHeight="1" x14ac:dyDescent="0.25">
      <c r="A17" s="13" t="s">
        <v>12</v>
      </c>
      <c r="B17" s="1">
        <f>Ethnicity!B17</f>
        <v>59933</v>
      </c>
      <c r="C17" s="1">
        <f t="shared" si="0"/>
        <v>62302.5</v>
      </c>
      <c r="D17" s="22">
        <f t="shared" si="1"/>
        <v>0.96196781830584643</v>
      </c>
      <c r="E17" s="1">
        <v>11506</v>
      </c>
      <c r="F17" s="25">
        <v>10923.975574785934</v>
      </c>
      <c r="G17" s="22">
        <f t="shared" si="2"/>
        <v>1.0532795428943891</v>
      </c>
      <c r="H17" s="1">
        <v>14667</v>
      </c>
      <c r="I17" s="25">
        <v>14952.76771821946</v>
      </c>
      <c r="J17" s="22">
        <f t="shared" si="3"/>
        <v>0.98088864057780678</v>
      </c>
      <c r="K17" s="1">
        <v>15167</v>
      </c>
      <c r="L17" s="25">
        <v>16364.07708479738</v>
      </c>
      <c r="M17" s="22">
        <f t="shared" si="4"/>
        <v>0.92684725948220492</v>
      </c>
      <c r="N17" s="1">
        <v>12949</v>
      </c>
      <c r="O17" s="25">
        <v>14131.96715054276</v>
      </c>
      <c r="P17" s="22">
        <f t="shared" si="5"/>
        <v>0.91629140246782093</v>
      </c>
      <c r="Q17" s="1">
        <v>5248</v>
      </c>
      <c r="R17" s="25">
        <v>5929.7124716544649</v>
      </c>
      <c r="S17" s="22">
        <f t="shared" si="6"/>
        <v>0.88503448102867988</v>
      </c>
      <c r="U17" s="5"/>
      <c r="V17" s="5"/>
    </row>
    <row r="18" spans="1:22" ht="13.2" customHeight="1" x14ac:dyDescent="0.25">
      <c r="A18" s="13" t="s">
        <v>13</v>
      </c>
      <c r="B18" s="1">
        <f>Ethnicity!B18</f>
        <v>324519</v>
      </c>
      <c r="C18" s="1">
        <f t="shared" si="0"/>
        <v>352555</v>
      </c>
      <c r="D18" s="22">
        <f t="shared" si="1"/>
        <v>0.92047765596857223</v>
      </c>
      <c r="E18" s="1">
        <v>87241</v>
      </c>
      <c r="F18" s="25">
        <v>82251.82714429636</v>
      </c>
      <c r="G18" s="22">
        <f t="shared" si="2"/>
        <v>1.0606572890709287</v>
      </c>
      <c r="H18" s="1">
        <v>75450</v>
      </c>
      <c r="I18" s="25">
        <v>84322.526946332757</v>
      </c>
      <c r="J18" s="22">
        <f t="shared" si="3"/>
        <v>0.89477868764559565</v>
      </c>
      <c r="K18" s="1">
        <v>62623</v>
      </c>
      <c r="L18" s="25">
        <v>73596.039824903986</v>
      </c>
      <c r="M18" s="22">
        <f t="shared" si="4"/>
        <v>0.85090176249957883</v>
      </c>
      <c r="N18" s="1">
        <v>58885</v>
      </c>
      <c r="O18" s="25">
        <v>70578.959600019123</v>
      </c>
      <c r="P18" s="22">
        <f t="shared" si="5"/>
        <v>0.83431380022756874</v>
      </c>
      <c r="Q18" s="1">
        <v>32990</v>
      </c>
      <c r="R18" s="25">
        <v>41805.646484447774</v>
      </c>
      <c r="S18" s="22">
        <f t="shared" si="6"/>
        <v>0.78912785171909006</v>
      </c>
      <c r="U18" s="5"/>
      <c r="V18" s="5"/>
    </row>
    <row r="19" spans="1:22" ht="13.2" customHeight="1" x14ac:dyDescent="0.25">
      <c r="A19" s="13" t="s">
        <v>14</v>
      </c>
      <c r="B19" s="1">
        <f>Ethnicity!B19</f>
        <v>49344</v>
      </c>
      <c r="C19" s="1">
        <f t="shared" si="0"/>
        <v>51299.999999999993</v>
      </c>
      <c r="D19" s="22">
        <f t="shared" si="1"/>
        <v>0.96187134502923988</v>
      </c>
      <c r="E19" s="1">
        <v>5574</v>
      </c>
      <c r="F19" s="25">
        <v>4708.2772307856185</v>
      </c>
      <c r="G19" s="22">
        <f t="shared" si="2"/>
        <v>1.1838725136136319</v>
      </c>
      <c r="H19" s="1">
        <v>4822</v>
      </c>
      <c r="I19" s="25">
        <v>4843.6440670929514</v>
      </c>
      <c r="J19" s="22">
        <f t="shared" si="3"/>
        <v>0.99553144971159246</v>
      </c>
      <c r="K19" s="1">
        <v>5305</v>
      </c>
      <c r="L19" s="25">
        <v>5649.9526541903624</v>
      </c>
      <c r="M19" s="22">
        <f t="shared" si="4"/>
        <v>0.9389459212663448</v>
      </c>
      <c r="N19" s="1">
        <v>9897</v>
      </c>
      <c r="O19" s="25">
        <v>10589.961840869335</v>
      </c>
      <c r="P19" s="22">
        <f t="shared" si="5"/>
        <v>0.93456427404723774</v>
      </c>
      <c r="Q19" s="1">
        <v>22302</v>
      </c>
      <c r="R19" s="25">
        <v>25508.164207061727</v>
      </c>
      <c r="S19" s="22">
        <f t="shared" si="6"/>
        <v>0.87430831238830875</v>
      </c>
      <c r="U19" s="5"/>
      <c r="V19" s="5"/>
    </row>
    <row r="20" spans="1:22" ht="13.2" customHeight="1" x14ac:dyDescent="0.25">
      <c r="A20" s="13" t="s">
        <v>15</v>
      </c>
      <c r="B20" s="1">
        <f>Ethnicity!B20</f>
        <v>116699</v>
      </c>
      <c r="C20" s="1">
        <f t="shared" si="0"/>
        <v>125645.00000000001</v>
      </c>
      <c r="D20" s="22">
        <f t="shared" si="1"/>
        <v>0.9287993951211746</v>
      </c>
      <c r="E20" s="1">
        <v>17716</v>
      </c>
      <c r="F20" s="25">
        <v>16194.482509980475</v>
      </c>
      <c r="G20" s="22">
        <f t="shared" si="2"/>
        <v>1.0939528317179528</v>
      </c>
      <c r="H20" s="1">
        <v>25437</v>
      </c>
      <c r="I20" s="25">
        <v>27664.906015868804</v>
      </c>
      <c r="J20" s="22">
        <f t="shared" si="3"/>
        <v>0.91946815165065587</v>
      </c>
      <c r="K20" s="1">
        <v>24696</v>
      </c>
      <c r="L20" s="25">
        <v>29748.43305074433</v>
      </c>
      <c r="M20" s="22">
        <f t="shared" si="4"/>
        <v>0.83016137212585339</v>
      </c>
      <c r="N20" s="1">
        <v>26118</v>
      </c>
      <c r="O20" s="25">
        <v>32213.075179670792</v>
      </c>
      <c r="P20" s="22">
        <f t="shared" si="5"/>
        <v>0.81078878232906781</v>
      </c>
      <c r="Q20" s="1">
        <v>15876</v>
      </c>
      <c r="R20" s="25">
        <v>19824.103243735601</v>
      </c>
      <c r="S20" s="22">
        <f t="shared" si="6"/>
        <v>0.80084328682140016</v>
      </c>
      <c r="U20" s="5"/>
      <c r="V20" s="5"/>
    </row>
    <row r="21" spans="1:22" ht="13.2" customHeight="1" x14ac:dyDescent="0.25">
      <c r="A21" s="13" t="s">
        <v>16</v>
      </c>
      <c r="B21" s="1">
        <f>Ethnicity!B21</f>
        <v>418799</v>
      </c>
      <c r="C21" s="1">
        <f t="shared" si="0"/>
        <v>442850.00000000012</v>
      </c>
      <c r="D21" s="22">
        <f t="shared" si="1"/>
        <v>0.94569041436152168</v>
      </c>
      <c r="E21" s="1">
        <v>67970</v>
      </c>
      <c r="F21" s="25">
        <v>63694.477976388815</v>
      </c>
      <c r="G21" s="22">
        <f t="shared" si="2"/>
        <v>1.0671254739727374</v>
      </c>
      <c r="H21" s="1">
        <v>62449</v>
      </c>
      <c r="I21" s="25">
        <v>67160.388461493043</v>
      </c>
      <c r="J21" s="22">
        <f t="shared" si="3"/>
        <v>0.92984870145302456</v>
      </c>
      <c r="K21" s="1">
        <v>82294</v>
      </c>
      <c r="L21" s="25">
        <v>90548.436118366328</v>
      </c>
      <c r="M21" s="22">
        <f t="shared" si="4"/>
        <v>0.90883955071762923</v>
      </c>
      <c r="N21" s="1">
        <v>94377</v>
      </c>
      <c r="O21" s="25">
        <v>107549.39170846381</v>
      </c>
      <c r="P21" s="22">
        <f t="shared" si="5"/>
        <v>0.87752239692651668</v>
      </c>
      <c r="Q21" s="1">
        <v>97848</v>
      </c>
      <c r="R21" s="25">
        <v>113897.30573528804</v>
      </c>
      <c r="S21" s="22">
        <f t="shared" si="6"/>
        <v>0.85908968055321089</v>
      </c>
      <c r="U21" s="5"/>
      <c r="V21" s="5"/>
    </row>
    <row r="22" spans="1:22" ht="13.2" customHeight="1" x14ac:dyDescent="0.25">
      <c r="A22" s="13" t="s">
        <v>17</v>
      </c>
      <c r="B22" s="1">
        <f>Ethnicity!B22</f>
        <v>47961</v>
      </c>
      <c r="C22" s="1">
        <f t="shared" si="0"/>
        <v>49087.5</v>
      </c>
      <c r="D22" s="22">
        <f t="shared" si="1"/>
        <v>0.97705118411000769</v>
      </c>
      <c r="E22" s="1">
        <v>7590</v>
      </c>
      <c r="F22" s="25">
        <v>7202.0701420233891</v>
      </c>
      <c r="G22" s="22">
        <f t="shared" si="2"/>
        <v>1.0538636600764379</v>
      </c>
      <c r="H22" s="1">
        <v>10050</v>
      </c>
      <c r="I22" s="25">
        <v>10038.12152731779</v>
      </c>
      <c r="J22" s="22">
        <f t="shared" si="3"/>
        <v>1.0011833362098561</v>
      </c>
      <c r="K22" s="1">
        <v>8239</v>
      </c>
      <c r="L22" s="25">
        <v>8290.9453283150924</v>
      </c>
      <c r="M22" s="22">
        <f t="shared" si="4"/>
        <v>0.99373469173199225</v>
      </c>
      <c r="N22" s="1">
        <v>12212</v>
      </c>
      <c r="O22" s="25">
        <v>13415.836502091121</v>
      </c>
      <c r="P22" s="22">
        <f t="shared" si="5"/>
        <v>0.91026750349085728</v>
      </c>
      <c r="Q22" s="1">
        <v>9007</v>
      </c>
      <c r="R22" s="25">
        <v>10140.52650025261</v>
      </c>
      <c r="S22" s="22">
        <f t="shared" si="6"/>
        <v>0.88821818075970971</v>
      </c>
      <c r="U22" s="5"/>
      <c r="V22" s="5"/>
    </row>
    <row r="23" spans="1:22" ht="13.2" customHeight="1" x14ac:dyDescent="0.25">
      <c r="A23" s="13" t="s">
        <v>18</v>
      </c>
      <c r="B23" s="1">
        <f>Ethnicity!B23</f>
        <v>605728</v>
      </c>
      <c r="C23" s="1">
        <f t="shared" si="0"/>
        <v>648020</v>
      </c>
      <c r="D23" s="22">
        <f t="shared" si="1"/>
        <v>0.93473658220425293</v>
      </c>
      <c r="E23" s="1">
        <v>158564</v>
      </c>
      <c r="F23" s="25">
        <v>169143.19484944409</v>
      </c>
      <c r="G23" s="22">
        <f t="shared" si="2"/>
        <v>0.93745420938240687</v>
      </c>
      <c r="H23" s="1">
        <v>160262</v>
      </c>
      <c r="I23" s="25">
        <v>172439.17431771144</v>
      </c>
      <c r="J23" s="22">
        <f t="shared" si="3"/>
        <v>0.92938278459118839</v>
      </c>
      <c r="K23" s="1">
        <v>133167</v>
      </c>
      <c r="L23" s="25">
        <v>144918.05285809466</v>
      </c>
      <c r="M23" s="22">
        <f t="shared" si="4"/>
        <v>0.91891242929132222</v>
      </c>
      <c r="N23" s="1">
        <v>94810</v>
      </c>
      <c r="O23" s="25">
        <v>107729.39417578799</v>
      </c>
      <c r="P23" s="22">
        <f t="shared" si="5"/>
        <v>0.88007549587899192</v>
      </c>
      <c r="Q23" s="1">
        <v>46150</v>
      </c>
      <c r="R23" s="25">
        <v>53790.183798961771</v>
      </c>
      <c r="S23" s="22">
        <f t="shared" si="6"/>
        <v>0.85796323307768219</v>
      </c>
      <c r="U23" s="5"/>
      <c r="V23" s="5"/>
    </row>
    <row r="24" spans="1:22" ht="13.2" customHeight="1" x14ac:dyDescent="0.25">
      <c r="A24" s="13" t="s">
        <v>19</v>
      </c>
      <c r="B24" s="1">
        <f>Ethnicity!B24</f>
        <v>31641</v>
      </c>
      <c r="C24" s="1">
        <f t="shared" si="0"/>
        <v>32387.5</v>
      </c>
      <c r="D24" s="22">
        <f t="shared" si="1"/>
        <v>0.9769509841759938</v>
      </c>
      <c r="E24" s="1">
        <v>3307</v>
      </c>
      <c r="F24" s="25">
        <v>2819.6819135625547</v>
      </c>
      <c r="G24" s="22">
        <f t="shared" si="2"/>
        <v>1.1728273264063813</v>
      </c>
      <c r="H24" s="1">
        <v>5623</v>
      </c>
      <c r="I24" s="25">
        <v>5703.1162512415804</v>
      </c>
      <c r="J24" s="22">
        <f t="shared" si="3"/>
        <v>0.98595219741064566</v>
      </c>
      <c r="K24" s="1">
        <v>10284</v>
      </c>
      <c r="L24" s="25">
        <v>11327.744030267164</v>
      </c>
      <c r="M24" s="22">
        <f t="shared" si="4"/>
        <v>0.90785949722395454</v>
      </c>
      <c r="N24" s="1">
        <v>8255</v>
      </c>
      <c r="O24" s="25">
        <v>9129.6155262174107</v>
      </c>
      <c r="P24" s="22">
        <f t="shared" si="5"/>
        <v>0.90420017976597289</v>
      </c>
      <c r="Q24" s="1">
        <v>3079</v>
      </c>
      <c r="R24" s="25">
        <v>3407.3422787112886</v>
      </c>
      <c r="S24" s="22">
        <f t="shared" si="6"/>
        <v>0.90363683720219823</v>
      </c>
      <c r="U24" s="5"/>
      <c r="V24" s="5"/>
    </row>
    <row r="25" spans="1:22" ht="13.2" customHeight="1" x14ac:dyDescent="0.25">
      <c r="A25" s="13" t="s">
        <v>20</v>
      </c>
      <c r="B25" s="1">
        <f>Ethnicity!B25</f>
        <v>65620</v>
      </c>
      <c r="C25" s="1">
        <f t="shared" si="0"/>
        <v>69010</v>
      </c>
      <c r="D25" s="22">
        <f t="shared" si="1"/>
        <v>0.95087668453847274</v>
      </c>
      <c r="E25" s="1">
        <v>5284</v>
      </c>
      <c r="F25" s="25">
        <v>5327.5237414877129</v>
      </c>
      <c r="G25" s="22">
        <f t="shared" si="2"/>
        <v>0.99183039933754313</v>
      </c>
      <c r="H25" s="1">
        <v>6337</v>
      </c>
      <c r="I25" s="25">
        <v>6546.0030541455317</v>
      </c>
      <c r="J25" s="22">
        <f t="shared" si="3"/>
        <v>0.96807165343236867</v>
      </c>
      <c r="K25" s="1">
        <v>12112</v>
      </c>
      <c r="L25" s="25">
        <v>13363.321957670942</v>
      </c>
      <c r="M25" s="22">
        <f t="shared" si="4"/>
        <v>0.90636145999964879</v>
      </c>
      <c r="N25" s="1">
        <v>16643</v>
      </c>
      <c r="O25" s="25">
        <v>18172.243872710162</v>
      </c>
      <c r="P25" s="22">
        <f t="shared" si="5"/>
        <v>0.91584727326895077</v>
      </c>
      <c r="Q25" s="1">
        <v>23792</v>
      </c>
      <c r="R25" s="25">
        <v>25600.90737398565</v>
      </c>
      <c r="S25" s="22">
        <f t="shared" si="6"/>
        <v>0.92934206012464349</v>
      </c>
      <c r="U25" s="5"/>
      <c r="V25" s="5"/>
    </row>
    <row r="26" spans="1:22" ht="13.2" customHeight="1" x14ac:dyDescent="0.25">
      <c r="A26" s="19" t="s">
        <v>21</v>
      </c>
      <c r="B26" s="20">
        <f>Ethnicity!B26</f>
        <v>4812468</v>
      </c>
      <c r="C26" s="20">
        <f>SUM(C6:C25)</f>
        <v>5134402.5</v>
      </c>
      <c r="D26" s="21">
        <f t="shared" si="1"/>
        <v>0.9372985464228798</v>
      </c>
      <c r="E26" s="20">
        <v>1036050</v>
      </c>
      <c r="F26" s="20">
        <v>1037558.3391920347</v>
      </c>
      <c r="G26" s="21">
        <f t="shared" si="2"/>
        <v>0.9985462608365625</v>
      </c>
      <c r="H26" s="20">
        <v>947651</v>
      </c>
      <c r="I26" s="20">
        <v>1024048.6824970801</v>
      </c>
      <c r="J26" s="21">
        <f t="shared" si="3"/>
        <v>0.92539643495191171</v>
      </c>
      <c r="K26" s="20">
        <v>907874</v>
      </c>
      <c r="L26" s="20">
        <v>1013918.8938679792</v>
      </c>
      <c r="M26" s="21">
        <f t="shared" si="4"/>
        <v>0.89541087111669193</v>
      </c>
      <c r="N26" s="20">
        <v>891868</v>
      </c>
      <c r="O26" s="20">
        <v>1013796.5246860634</v>
      </c>
      <c r="P26" s="21">
        <f t="shared" si="5"/>
        <v>0.87973077267766298</v>
      </c>
      <c r="Q26" s="20">
        <v>901273</v>
      </c>
      <c r="R26" s="20">
        <v>1045080.0597568431</v>
      </c>
      <c r="S26" s="21">
        <f t="shared" si="6"/>
        <v>0.86239613088560652</v>
      </c>
      <c r="U26" s="5"/>
      <c r="V26" s="5"/>
    </row>
    <row r="28" spans="1:22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5">
      <c r="A29" s="3" t="str">
        <f>Ethnicity!A29</f>
        <v xml:space="preserve">           Population is based on projections provided by Stats NZ in Dec 2020. </v>
      </c>
    </row>
    <row r="30" spans="1:22" ht="12" x14ac:dyDescent="0.25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1001576-1159430328-759</_dlc_DocId>
    <_dlc_DocIdUrl xmlns="d3b74e82-c9ec-4ac4-aba2-12ff7e201463">
      <Url>https://hauoraaotearoa.sharepoint.com/sites/1001576/_layouts/15/DocIdRedir.aspx?ID=1001576-1159430328-759</Url>
      <Description>1001576-1159430328-759</Description>
    </_dlc_DocIdUrl>
  </documentManagement>
</p:properties>
</file>

<file path=customXml/itemProps1.xml><?xml version="1.0" encoding="utf-8"?>
<ds:datastoreItem xmlns:ds="http://schemas.openxmlformats.org/officeDocument/2006/customXml" ds:itemID="{02385ACB-37D8-4A10-AFF0-59753AF06F8F}"/>
</file>

<file path=customXml/itemProps2.xml><?xml version="1.0" encoding="utf-8"?>
<ds:datastoreItem xmlns:ds="http://schemas.openxmlformats.org/officeDocument/2006/customXml" ds:itemID="{C75F96C7-77C0-4861-B185-6AB7B9400A89}"/>
</file>

<file path=customXml/itemProps3.xml><?xml version="1.0" encoding="utf-8"?>
<ds:datastoreItem xmlns:ds="http://schemas.openxmlformats.org/officeDocument/2006/customXml" ds:itemID="{14EC4A93-299F-4843-891D-398DB225C9BB}"/>
</file>

<file path=customXml/itemProps4.xml><?xml version="1.0" encoding="utf-8"?>
<ds:datastoreItem xmlns:ds="http://schemas.openxmlformats.org/officeDocument/2006/customXml" ds:itemID="{8919A048-7AEA-41A3-9367-B10584F675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2021-10-07T20:24:44Z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904b53a0-1a01-4fca-a833-7dd1cbd77339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