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W:\Production\SAM\12 Primary Care\02 Regular Analyses\01 Web Pivot Table and Tier 1 Stats\Tier 1 Statistics\2021Q3\"/>
    </mc:Choice>
  </mc:AlternateContent>
  <xr:revisionPtr revIDLastSave="0" documentId="13_ncr:1_{170D7DAD-2CBA-4383-A965-E350BE319694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6" i="1" l="1"/>
  <c r="C26" i="1"/>
  <c r="C26" i="6" l="1"/>
  <c r="B26" i="6"/>
  <c r="C26" i="7"/>
  <c r="B26" i="7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B12" i="7"/>
  <c r="C11" i="7"/>
  <c r="B11" i="7"/>
  <c r="C10" i="7"/>
  <c r="B10" i="7"/>
  <c r="C9" i="7"/>
  <c r="B9" i="7"/>
  <c r="C8" i="7"/>
  <c r="B8" i="7"/>
  <c r="C7" i="7"/>
  <c r="B7" i="7"/>
  <c r="C6" i="7"/>
  <c r="B6" i="7"/>
  <c r="B26" i="8" l="1"/>
  <c r="A29" i="8" l="1"/>
  <c r="A29" i="7"/>
  <c r="A29" i="6"/>
  <c r="B7" i="1" l="1"/>
  <c r="B7" i="8" s="1"/>
  <c r="B8" i="1"/>
  <c r="B8" i="8" s="1"/>
  <c r="B9" i="1"/>
  <c r="B9" i="8" s="1"/>
  <c r="B10" i="1"/>
  <c r="B10" i="8" s="1"/>
  <c r="B11" i="1"/>
  <c r="B11" i="8" s="1"/>
  <c r="B12" i="1"/>
  <c r="B12" i="8" s="1"/>
  <c r="B13" i="1"/>
  <c r="B13" i="8" s="1"/>
  <c r="B14" i="1"/>
  <c r="B14" i="8" s="1"/>
  <c r="B15" i="1"/>
  <c r="B15" i="8" s="1"/>
  <c r="B16" i="1"/>
  <c r="B16" i="8" s="1"/>
  <c r="B17" i="1"/>
  <c r="B17" i="8" s="1"/>
  <c r="B18" i="1"/>
  <c r="B18" i="8" s="1"/>
  <c r="B19" i="1"/>
  <c r="B19" i="8" s="1"/>
  <c r="B20" i="1"/>
  <c r="B20" i="8" s="1"/>
  <c r="B21" i="1"/>
  <c r="B21" i="8" s="1"/>
  <c r="B22" i="1"/>
  <c r="B22" i="8" s="1"/>
  <c r="B23" i="1"/>
  <c r="B23" i="8" s="1"/>
  <c r="B24" i="1"/>
  <c r="B24" i="8" s="1"/>
  <c r="B25" i="1"/>
  <c r="B25" i="8" s="1"/>
  <c r="B6" i="1"/>
  <c r="B6" i="8" s="1"/>
  <c r="C7" i="8" l="1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6" i="8"/>
  <c r="C26" i="8" l="1"/>
  <c r="D7" i="7"/>
  <c r="A1" i="8"/>
  <c r="S26" i="8"/>
  <c r="P26" i="8"/>
  <c r="M26" i="8"/>
  <c r="J26" i="8"/>
  <c r="G26" i="8"/>
  <c r="S25" i="8"/>
  <c r="P25" i="8"/>
  <c r="M25" i="8"/>
  <c r="J25" i="8"/>
  <c r="G25" i="8"/>
  <c r="D25" i="8"/>
  <c r="S24" i="8"/>
  <c r="P24" i="8"/>
  <c r="M24" i="8"/>
  <c r="J24" i="8"/>
  <c r="G24" i="8"/>
  <c r="D24" i="8"/>
  <c r="S23" i="8"/>
  <c r="P23" i="8"/>
  <c r="M23" i="8"/>
  <c r="J23" i="8"/>
  <c r="G23" i="8"/>
  <c r="D23" i="8"/>
  <c r="S22" i="8"/>
  <c r="P22" i="8"/>
  <c r="M22" i="8"/>
  <c r="J22" i="8"/>
  <c r="G22" i="8"/>
  <c r="D22" i="8"/>
  <c r="S21" i="8"/>
  <c r="P21" i="8"/>
  <c r="M21" i="8"/>
  <c r="J21" i="8"/>
  <c r="G21" i="8"/>
  <c r="D21" i="8"/>
  <c r="S20" i="8"/>
  <c r="P20" i="8"/>
  <c r="M20" i="8"/>
  <c r="J20" i="8"/>
  <c r="G20" i="8"/>
  <c r="D20" i="8"/>
  <c r="S19" i="8"/>
  <c r="P19" i="8"/>
  <c r="M19" i="8"/>
  <c r="J19" i="8"/>
  <c r="G19" i="8"/>
  <c r="D19" i="8"/>
  <c r="S18" i="8"/>
  <c r="P18" i="8"/>
  <c r="M18" i="8"/>
  <c r="J18" i="8"/>
  <c r="G18" i="8"/>
  <c r="D18" i="8"/>
  <c r="S17" i="8"/>
  <c r="P17" i="8"/>
  <c r="M17" i="8"/>
  <c r="J17" i="8"/>
  <c r="G17" i="8"/>
  <c r="D17" i="8"/>
  <c r="S16" i="8"/>
  <c r="P16" i="8"/>
  <c r="M16" i="8"/>
  <c r="J16" i="8"/>
  <c r="G16" i="8"/>
  <c r="D16" i="8"/>
  <c r="S15" i="8"/>
  <c r="P15" i="8"/>
  <c r="M15" i="8"/>
  <c r="J15" i="8"/>
  <c r="G15" i="8"/>
  <c r="D15" i="8"/>
  <c r="S14" i="8"/>
  <c r="P14" i="8"/>
  <c r="M14" i="8"/>
  <c r="J14" i="8"/>
  <c r="G14" i="8"/>
  <c r="D14" i="8"/>
  <c r="S13" i="8"/>
  <c r="P13" i="8"/>
  <c r="M13" i="8"/>
  <c r="J13" i="8"/>
  <c r="G13" i="8"/>
  <c r="D13" i="8"/>
  <c r="S12" i="8"/>
  <c r="P12" i="8"/>
  <c r="M12" i="8"/>
  <c r="J12" i="8"/>
  <c r="G12" i="8"/>
  <c r="D12" i="8"/>
  <c r="S11" i="8"/>
  <c r="P11" i="8"/>
  <c r="M11" i="8"/>
  <c r="J11" i="8"/>
  <c r="G11" i="8"/>
  <c r="D11" i="8"/>
  <c r="S10" i="8"/>
  <c r="P10" i="8"/>
  <c r="M10" i="8"/>
  <c r="J10" i="8"/>
  <c r="G10" i="8"/>
  <c r="D10" i="8"/>
  <c r="S9" i="8"/>
  <c r="P9" i="8"/>
  <c r="M9" i="8"/>
  <c r="J9" i="8"/>
  <c r="G9" i="8"/>
  <c r="D9" i="8"/>
  <c r="S8" i="8"/>
  <c r="P8" i="8"/>
  <c r="M8" i="8"/>
  <c r="J8" i="8"/>
  <c r="G8" i="8"/>
  <c r="D8" i="8"/>
  <c r="S7" i="8"/>
  <c r="P7" i="8"/>
  <c r="M7" i="8"/>
  <c r="J7" i="8"/>
  <c r="G7" i="8"/>
  <c r="D7" i="8"/>
  <c r="S6" i="8"/>
  <c r="P6" i="8"/>
  <c r="M6" i="8"/>
  <c r="J6" i="8"/>
  <c r="G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C25" i="6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C11" i="6"/>
  <c r="B11" i="6"/>
  <c r="C10" i="6"/>
  <c r="B10" i="6"/>
  <c r="C9" i="6"/>
  <c r="B9" i="6"/>
  <c r="C8" i="6"/>
  <c r="B8" i="6"/>
  <c r="C7" i="6"/>
  <c r="B7" i="6"/>
  <c r="C6" i="6"/>
  <c r="B6" i="6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M26" i="1"/>
  <c r="J26" i="1"/>
  <c r="G26" i="1"/>
  <c r="D8" i="1"/>
  <c r="D10" i="1"/>
  <c r="D12" i="1"/>
  <c r="D14" i="1"/>
  <c r="D16" i="1"/>
  <c r="D18" i="1"/>
  <c r="D20" i="1"/>
  <c r="D22" i="1"/>
  <c r="D24" i="1"/>
  <c r="D11" i="1"/>
  <c r="D21" i="1"/>
  <c r="D7" i="6"/>
  <c r="D9" i="6"/>
  <c r="D11" i="6"/>
  <c r="D13" i="6"/>
  <c r="D15" i="6"/>
  <c r="D17" i="6"/>
  <c r="D19" i="6"/>
  <c r="D21" i="6"/>
  <c r="D23" i="6"/>
  <c r="D25" i="6"/>
  <c r="D9" i="1"/>
  <c r="D13" i="1"/>
  <c r="D15" i="1"/>
  <c r="D17" i="1"/>
  <c r="D19" i="1"/>
  <c r="D23" i="1"/>
  <c r="D25" i="1"/>
  <c r="D7" i="1"/>
  <c r="D8" i="7"/>
  <c r="D6" i="8"/>
  <c r="D6" i="7"/>
  <c r="D6" i="6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6" i="1"/>
  <c r="D26" i="6" l="1"/>
  <c r="D26" i="7"/>
  <c r="D26" i="1"/>
  <c r="D26" i="8"/>
  <c r="D6" i="1"/>
</calcChain>
</file>

<file path=xl/sharedStrings.xml><?xml version="1.0" encoding="utf-8"?>
<sst xmlns="http://schemas.openxmlformats.org/spreadsheetml/2006/main" count="179" uniqueCount="50">
  <si>
    <t>Total</t>
  </si>
  <si>
    <t>Maori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</si>
  <si>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</si>
  <si>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</si>
  <si>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</si>
  <si>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</si>
  <si>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</si>
  <si>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</si>
  <si>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</si>
  <si>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</si>
  <si>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</si>
  <si>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</si>
  <si>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</si>
  <si>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</si>
  <si>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Tairawhiti</t>
  </si>
  <si>
    <t>Taranaki</t>
  </si>
  <si>
    <t>Waikato</t>
  </si>
  <si>
    <t>Wairarapa</t>
  </si>
  <si>
    <t>Waitemata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</si>
  <si>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</si>
  <si>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</si>
  <si>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</si>
  <si>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</si>
  <si>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</si>
  <si>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</si>
  <si>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</si>
  <si>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</si>
  <si>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</si>
  <si>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</si>
  <si>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</si>
  <si>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</si>
  <si>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</si>
  <si>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</si>
  <si>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DHB of Domicile</t>
  </si>
  <si>
    <t>NZ Dep 1 - 2</t>
  </si>
  <si>
    <t>NZ Dep 3 - 4</t>
  </si>
  <si>
    <t>NZ Dep 5 - 6</t>
  </si>
  <si>
    <t>NZ Dep 7 - 8</t>
  </si>
  <si>
    <t>This report shows the number and estimated percentage of the New Zealand population (based on Stats NZ population projections) who are enrolled in a PHO by ethnicity.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</si>
  <si>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</si>
  <si>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</si>
  <si>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</si>
  <si>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</si>
  <si>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</si>
  <si>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Hawkes Bay</t>
  </si>
  <si>
    <t>MidCentral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</si>
  <si>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</si>
  <si>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</si>
  <si>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 xml:space="preserve">           Population is based on projections provided by Stats NZ in Dec 2020. </t>
  </si>
  <si>
    <t>Access to Primary Care by Ethnicity (July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</si>
</sst>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30" sqref="A30"/>
    </sheetView>
  </sheetViews>
  <sheetFormatPr defaultColWidth="9.140625" defaultRowHeight="12" x14ac:dyDescent="0.2"/>
  <cols>
    <col min="1" max="1" width="27.7109375" style="3" customWidth="1"/>
    <col min="2" max="13" width="9.42578125" style="3" customWidth="1"/>
    <col min="14" max="16384" width="9.140625" style="3"/>
  </cols>
  <sheetData>
    <row r="1" spans="1:14" ht="15" x14ac:dyDescent="0.2">
      <c r="A1" s="11" t="s">
        <v>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x14ac:dyDescent="0.2">
      <c r="A2" s="12" t="s">
        <v>38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15" customHeight="1" x14ac:dyDescent="0.2">
      <c r="B4" s="14" t="s">
        <v>0</v>
      </c>
      <c r="C4" s="15"/>
      <c r="D4" s="15"/>
      <c r="E4" s="14" t="s">
        <v>1</v>
      </c>
      <c r="F4" s="15"/>
      <c r="G4" s="15"/>
      <c r="H4" s="14" t="s">
        <v>2</v>
      </c>
      <c r="I4" s="15"/>
      <c r="J4" s="15"/>
      <c r="K4" s="14" t="s">
        <v>26</v>
      </c>
      <c r="L4" s="15"/>
      <c r="M4" s="15"/>
    </row>
    <row r="5" spans="1:14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</row>
    <row r="6" spans="1:14" ht="13.15" customHeight="1" x14ac:dyDescent="0.2">
      <c r="A6" s="13" t="s">
        <v>4</v>
      </c>
      <c r="B6" s="1">
        <f>E6+H6+K6</f>
        <v>464724</v>
      </c>
      <c r="C6" s="1">
        <f t="shared" ref="C6:C25" si="0">F6+I6+L6</f>
        <v>509010.00000000006</v>
      </c>
      <c r="D6" s="22">
        <f>IF(B6=0,"",B6/C6)</f>
        <v>0.91299581540637698</v>
      </c>
      <c r="E6" s="1">
        <v>34009</v>
      </c>
      <c r="F6" s="1">
        <v>41490</v>
      </c>
      <c r="G6" s="22">
        <f>IF(E6=0,"",E6/F6)</f>
        <v>0.81969149192576529</v>
      </c>
      <c r="H6" s="1">
        <v>55074</v>
      </c>
      <c r="I6" s="1">
        <v>56070</v>
      </c>
      <c r="J6" s="22">
        <f>IF(H6=0,"",H6/I6)</f>
        <v>0.98223649010165859</v>
      </c>
      <c r="K6" s="1">
        <v>375641</v>
      </c>
      <c r="L6" s="1">
        <v>411450.00000000006</v>
      </c>
      <c r="M6" s="22">
        <f>IF(K6=0,"",K6/L6)</f>
        <v>0.91296876898772616</v>
      </c>
      <c r="N6" s="5"/>
    </row>
    <row r="7" spans="1:14" ht="13.15" customHeight="1" x14ac:dyDescent="0.2">
      <c r="A7" s="13" t="s">
        <v>5</v>
      </c>
      <c r="B7" s="1">
        <f t="shared" ref="B7:B25" si="1">E7+H7+K7</f>
        <v>250629</v>
      </c>
      <c r="C7" s="1">
        <f t="shared" si="0"/>
        <v>266210</v>
      </c>
      <c r="D7" s="22">
        <f t="shared" ref="D7:D26" si="2">IF(B7=0,"",B7/C7)</f>
        <v>0.94147101912024345</v>
      </c>
      <c r="E7" s="1">
        <v>60738</v>
      </c>
      <c r="F7" s="1">
        <v>69460</v>
      </c>
      <c r="G7" s="22">
        <f t="shared" ref="G7:G26" si="3">IF(E7=0,"",E7/F7)</f>
        <v>0.87443132738266627</v>
      </c>
      <c r="H7" s="1">
        <v>4499</v>
      </c>
      <c r="I7" s="1">
        <v>4960</v>
      </c>
      <c r="J7" s="22">
        <f t="shared" ref="J7:J26" si="4">IF(H7=0,"",H7/I7)</f>
        <v>0.90705645161290327</v>
      </c>
      <c r="K7" s="1">
        <v>185392</v>
      </c>
      <c r="L7" s="1">
        <v>191789.99999999997</v>
      </c>
      <c r="M7" s="22">
        <f t="shared" ref="M7:M26" si="5">IF(K7=0,"",K7/L7)</f>
        <v>0.96664059648573974</v>
      </c>
      <c r="N7" s="5"/>
    </row>
    <row r="8" spans="1:14" ht="13.15" customHeight="1" x14ac:dyDescent="0.2">
      <c r="A8" s="13" t="s">
        <v>6</v>
      </c>
      <c r="B8" s="1">
        <f t="shared" si="1"/>
        <v>554576</v>
      </c>
      <c r="C8" s="1">
        <f t="shared" si="0"/>
        <v>586980</v>
      </c>
      <c r="D8" s="22">
        <f t="shared" si="2"/>
        <v>0.9447953933694504</v>
      </c>
      <c r="E8" s="1">
        <v>48854</v>
      </c>
      <c r="F8" s="1">
        <v>59120</v>
      </c>
      <c r="G8" s="22">
        <f t="shared" si="3"/>
        <v>0.82635317997293645</v>
      </c>
      <c r="H8" s="1">
        <v>16156</v>
      </c>
      <c r="I8" s="1">
        <v>17460.000000000004</v>
      </c>
      <c r="J8" s="22">
        <f t="shared" si="4"/>
        <v>0.92531500572737668</v>
      </c>
      <c r="K8" s="1">
        <v>489566</v>
      </c>
      <c r="L8" s="1">
        <v>510400.00000000006</v>
      </c>
      <c r="M8" s="22">
        <f t="shared" si="5"/>
        <v>0.95918103448275849</v>
      </c>
      <c r="N8" s="5"/>
    </row>
    <row r="9" spans="1:14" ht="13.15" customHeight="1" x14ac:dyDescent="0.2">
      <c r="A9" s="13" t="s">
        <v>43</v>
      </c>
      <c r="B9" s="1">
        <f t="shared" si="1"/>
        <v>303565</v>
      </c>
      <c r="C9" s="1">
        <f t="shared" si="0"/>
        <v>326429.99999999994</v>
      </c>
      <c r="D9" s="22">
        <f t="shared" si="2"/>
        <v>0.92995435468553767</v>
      </c>
      <c r="E9" s="1">
        <v>33653</v>
      </c>
      <c r="F9" s="1">
        <v>38970</v>
      </c>
      <c r="G9" s="22">
        <f t="shared" si="3"/>
        <v>0.86356171413908134</v>
      </c>
      <c r="H9" s="1">
        <v>22520</v>
      </c>
      <c r="I9" s="1">
        <v>23640.000000000004</v>
      </c>
      <c r="J9" s="22">
        <f t="shared" si="4"/>
        <v>0.95262267343485607</v>
      </c>
      <c r="K9" s="1">
        <v>247392</v>
      </c>
      <c r="L9" s="1">
        <v>263819.99999999994</v>
      </c>
      <c r="M9" s="22">
        <f t="shared" si="5"/>
        <v>0.93773027063907233</v>
      </c>
      <c r="N9" s="5"/>
    </row>
    <row r="10" spans="1:14" ht="13.15" customHeight="1" x14ac:dyDescent="0.2">
      <c r="A10" s="13" t="s">
        <v>7</v>
      </c>
      <c r="B10" s="1">
        <f t="shared" si="1"/>
        <v>568457</v>
      </c>
      <c r="C10" s="1">
        <f t="shared" si="0"/>
        <v>601490</v>
      </c>
      <c r="D10" s="22">
        <f t="shared" si="2"/>
        <v>0.9450813812365958</v>
      </c>
      <c r="E10" s="1">
        <v>81616</v>
      </c>
      <c r="F10" s="1">
        <v>98519.999999999985</v>
      </c>
      <c r="G10" s="22">
        <f t="shared" si="3"/>
        <v>0.8284206252537557</v>
      </c>
      <c r="H10" s="1">
        <v>142448</v>
      </c>
      <c r="I10" s="1">
        <v>133330</v>
      </c>
      <c r="J10" s="22">
        <f t="shared" si="4"/>
        <v>1.0683867096677417</v>
      </c>
      <c r="K10" s="1">
        <v>344393</v>
      </c>
      <c r="L10" s="1">
        <v>369640.00000000006</v>
      </c>
      <c r="M10" s="22">
        <f t="shared" si="5"/>
        <v>0.93169840926306657</v>
      </c>
      <c r="N10" s="5"/>
    </row>
    <row r="11" spans="1:14" ht="13.15" customHeight="1" x14ac:dyDescent="0.2">
      <c r="A11" s="13" t="s">
        <v>44</v>
      </c>
      <c r="B11" s="1">
        <f t="shared" si="1"/>
        <v>168613</v>
      </c>
      <c r="C11" s="1">
        <f t="shared" si="0"/>
        <v>179350</v>
      </c>
      <c r="D11" s="22">
        <f t="shared" si="2"/>
        <v>0.94013381655979933</v>
      </c>
      <c r="E11" s="1">
        <v>43740</v>
      </c>
      <c r="F11" s="1">
        <v>50530.000000000022</v>
      </c>
      <c r="G11" s="22">
        <f t="shared" si="3"/>
        <v>0.86562438155551125</v>
      </c>
      <c r="H11" s="1">
        <v>6157</v>
      </c>
      <c r="I11" s="1">
        <v>7890</v>
      </c>
      <c r="J11" s="22">
        <f t="shared" si="4"/>
        <v>0.78035487959442329</v>
      </c>
      <c r="K11" s="1">
        <v>118716</v>
      </c>
      <c r="L11" s="1">
        <v>120929.99999999997</v>
      </c>
      <c r="M11" s="22">
        <f t="shared" si="5"/>
        <v>0.9816918878690154</v>
      </c>
      <c r="N11" s="5"/>
    </row>
    <row r="12" spans="1:14" ht="13.15" customHeight="1" x14ac:dyDescent="0.2">
      <c r="A12" s="13" t="s">
        <v>8</v>
      </c>
      <c r="B12" s="1">
        <f t="shared" si="1"/>
        <v>150824</v>
      </c>
      <c r="C12" s="1">
        <f t="shared" si="0"/>
        <v>160059.99999999997</v>
      </c>
      <c r="D12" s="22">
        <f t="shared" si="2"/>
        <v>0.94229663876046499</v>
      </c>
      <c r="E12" s="1">
        <v>24472</v>
      </c>
      <c r="F12" s="1">
        <v>28999.999999999996</v>
      </c>
      <c r="G12" s="22">
        <f t="shared" si="3"/>
        <v>0.8438620689655173</v>
      </c>
      <c r="H12" s="1">
        <v>11882</v>
      </c>
      <c r="I12" s="1">
        <v>12649.999999999998</v>
      </c>
      <c r="J12" s="22">
        <f t="shared" si="4"/>
        <v>0.93928853754940722</v>
      </c>
      <c r="K12" s="1">
        <v>114470</v>
      </c>
      <c r="L12" s="1">
        <v>118409.99999999999</v>
      </c>
      <c r="M12" s="22">
        <f t="shared" si="5"/>
        <v>0.96672578329532988</v>
      </c>
      <c r="N12" s="5"/>
    </row>
    <row r="13" spans="1:14" ht="13.15" customHeight="1" x14ac:dyDescent="0.2">
      <c r="A13" s="13" t="s">
        <v>9</v>
      </c>
      <c r="B13" s="1">
        <f t="shared" si="1"/>
        <v>109941</v>
      </c>
      <c r="C13" s="1">
        <f t="shared" si="0"/>
        <v>118400</v>
      </c>
      <c r="D13" s="22">
        <f t="shared" si="2"/>
        <v>0.92855574324324319</v>
      </c>
      <c r="E13" s="1">
        <v>38277</v>
      </c>
      <c r="F13" s="1">
        <v>44590.000000000007</v>
      </c>
      <c r="G13" s="22">
        <f t="shared" si="3"/>
        <v>0.85842117066606849</v>
      </c>
      <c r="H13" s="1">
        <v>2785</v>
      </c>
      <c r="I13" s="1">
        <v>2990</v>
      </c>
      <c r="J13" s="22">
        <f t="shared" si="4"/>
        <v>0.93143812709030105</v>
      </c>
      <c r="K13" s="1">
        <v>68879</v>
      </c>
      <c r="L13" s="1">
        <v>70819.999999999985</v>
      </c>
      <c r="M13" s="22">
        <f t="shared" si="5"/>
        <v>0.97259248799774101</v>
      </c>
      <c r="N13" s="5"/>
    </row>
    <row r="14" spans="1:14" ht="13.15" customHeight="1" x14ac:dyDescent="0.2">
      <c r="A14" s="13" t="s">
        <v>45</v>
      </c>
      <c r="B14" s="1">
        <f t="shared" si="1"/>
        <v>175200</v>
      </c>
      <c r="C14" s="1">
        <f t="shared" si="0"/>
        <v>188219.99999999997</v>
      </c>
      <c r="D14" s="22">
        <f t="shared" si="2"/>
        <v>0.93082562958240367</v>
      </c>
      <c r="E14" s="1">
        <v>32147</v>
      </c>
      <c r="F14" s="1">
        <v>40669.999999999993</v>
      </c>
      <c r="G14" s="22">
        <f t="shared" si="3"/>
        <v>0.79043521022866992</v>
      </c>
      <c r="H14" s="1">
        <v>5506</v>
      </c>
      <c r="I14" s="1">
        <v>6249.9999999999991</v>
      </c>
      <c r="J14" s="22">
        <f t="shared" si="4"/>
        <v>0.88096000000000008</v>
      </c>
      <c r="K14" s="1">
        <v>137547</v>
      </c>
      <c r="L14" s="1">
        <v>141299.99999999997</v>
      </c>
      <c r="M14" s="22">
        <f t="shared" si="5"/>
        <v>0.97343949044586009</v>
      </c>
      <c r="N14" s="5"/>
    </row>
    <row r="15" spans="1:14" ht="13.15" customHeight="1" x14ac:dyDescent="0.2">
      <c r="A15" s="13" t="s">
        <v>10</v>
      </c>
      <c r="B15" s="1">
        <f t="shared" si="1"/>
        <v>153388</v>
      </c>
      <c r="C15" s="1">
        <f t="shared" si="0"/>
        <v>161850.00000000003</v>
      </c>
      <c r="D15" s="22">
        <f t="shared" si="2"/>
        <v>0.94771702193388918</v>
      </c>
      <c r="E15" s="1">
        <v>15059</v>
      </c>
      <c r="F15" s="1">
        <v>18539.999999999996</v>
      </c>
      <c r="G15" s="22">
        <f t="shared" si="3"/>
        <v>0.81224379719525364</v>
      </c>
      <c r="H15" s="1">
        <v>2514</v>
      </c>
      <c r="I15" s="1">
        <v>3369.9999999999995</v>
      </c>
      <c r="J15" s="22">
        <f t="shared" si="4"/>
        <v>0.74599406528189927</v>
      </c>
      <c r="K15" s="1">
        <v>135815</v>
      </c>
      <c r="L15" s="1">
        <v>139940.00000000003</v>
      </c>
      <c r="M15" s="22">
        <f t="shared" si="5"/>
        <v>0.97052308132056575</v>
      </c>
      <c r="N15" s="5"/>
    </row>
    <row r="16" spans="1:14" ht="13.15" customHeight="1" x14ac:dyDescent="0.2">
      <c r="A16" s="13" t="s">
        <v>11</v>
      </c>
      <c r="B16" s="1">
        <f t="shared" si="1"/>
        <v>188469</v>
      </c>
      <c r="C16" s="1">
        <f t="shared" si="0"/>
        <v>195930</v>
      </c>
      <c r="D16" s="22">
        <f t="shared" si="2"/>
        <v>0.96192007349563624</v>
      </c>
      <c r="E16" s="1">
        <v>65532</v>
      </c>
      <c r="F16" s="1">
        <v>72110</v>
      </c>
      <c r="G16" s="22">
        <f t="shared" si="3"/>
        <v>0.90877825544307311</v>
      </c>
      <c r="H16" s="1">
        <v>3705</v>
      </c>
      <c r="I16" s="1">
        <v>4160</v>
      </c>
      <c r="J16" s="22">
        <f t="shared" si="4"/>
        <v>0.890625</v>
      </c>
      <c r="K16" s="1">
        <v>119232</v>
      </c>
      <c r="L16" s="1">
        <v>119659.99999999999</v>
      </c>
      <c r="M16" s="22">
        <f t="shared" si="5"/>
        <v>0.99642319906401478</v>
      </c>
      <c r="N16" s="5"/>
    </row>
    <row r="17" spans="1:17" ht="13.15" customHeight="1" x14ac:dyDescent="0.2">
      <c r="A17" s="13" t="s">
        <v>12</v>
      </c>
      <c r="B17" s="1">
        <f t="shared" si="1"/>
        <v>59884</v>
      </c>
      <c r="C17" s="1">
        <f t="shared" si="0"/>
        <v>62225</v>
      </c>
      <c r="D17" s="22">
        <f t="shared" si="2"/>
        <v>0.96237846524708714</v>
      </c>
      <c r="E17" s="1">
        <v>4725</v>
      </c>
      <c r="F17" s="1">
        <v>5879.9999999999991</v>
      </c>
      <c r="G17" s="22">
        <f t="shared" si="3"/>
        <v>0.80357142857142871</v>
      </c>
      <c r="H17" s="1">
        <v>1150</v>
      </c>
      <c r="I17" s="1">
        <v>1025</v>
      </c>
      <c r="J17" s="22">
        <f t="shared" si="4"/>
        <v>1.1219512195121952</v>
      </c>
      <c r="K17" s="1">
        <v>54009</v>
      </c>
      <c r="L17" s="1">
        <v>55320</v>
      </c>
      <c r="M17" s="22">
        <f t="shared" si="5"/>
        <v>0.97630151843817792</v>
      </c>
      <c r="N17" s="5"/>
    </row>
    <row r="18" spans="1:17" ht="13.15" customHeight="1" x14ac:dyDescent="0.2">
      <c r="A18" s="13" t="s">
        <v>13</v>
      </c>
      <c r="B18" s="1">
        <f t="shared" si="1"/>
        <v>323636</v>
      </c>
      <c r="C18" s="1">
        <f t="shared" si="0"/>
        <v>352010.00000000006</v>
      </c>
      <c r="D18" s="22">
        <f t="shared" si="2"/>
        <v>0.91939433538819904</v>
      </c>
      <c r="E18" s="1">
        <v>30771</v>
      </c>
      <c r="F18" s="1">
        <v>38659.999999999993</v>
      </c>
      <c r="G18" s="22">
        <f t="shared" si="3"/>
        <v>0.79593895499224021</v>
      </c>
      <c r="H18" s="1">
        <v>7598</v>
      </c>
      <c r="I18" s="1">
        <v>8290</v>
      </c>
      <c r="J18" s="22">
        <f t="shared" si="4"/>
        <v>0.91652593486127865</v>
      </c>
      <c r="K18" s="1">
        <v>285267</v>
      </c>
      <c r="L18" s="1">
        <v>305060.00000000006</v>
      </c>
      <c r="M18" s="22">
        <f t="shared" si="5"/>
        <v>0.93511768176752097</v>
      </c>
      <c r="N18" s="5"/>
    </row>
    <row r="19" spans="1:17" ht="13.15" customHeight="1" x14ac:dyDescent="0.2">
      <c r="A19" s="13" t="s">
        <v>14</v>
      </c>
      <c r="B19" s="1">
        <f t="shared" si="1"/>
        <v>49429</v>
      </c>
      <c r="C19" s="1">
        <f t="shared" si="0"/>
        <v>51215</v>
      </c>
      <c r="D19" s="22">
        <f t="shared" si="2"/>
        <v>0.96512740408083564</v>
      </c>
      <c r="E19" s="1">
        <v>24825</v>
      </c>
      <c r="F19" s="1">
        <v>28070</v>
      </c>
      <c r="G19" s="22">
        <f t="shared" si="3"/>
        <v>0.88439615247595293</v>
      </c>
      <c r="H19" s="1">
        <v>1074</v>
      </c>
      <c r="I19" s="1">
        <v>1220</v>
      </c>
      <c r="J19" s="22">
        <f t="shared" si="4"/>
        <v>0.88032786885245906</v>
      </c>
      <c r="K19" s="1">
        <v>23530</v>
      </c>
      <c r="L19" s="1">
        <v>21925.000000000004</v>
      </c>
      <c r="M19" s="22">
        <f t="shared" si="5"/>
        <v>1.0732041049030785</v>
      </c>
      <c r="N19" s="5"/>
    </row>
    <row r="20" spans="1:17" ht="13.15" customHeight="1" x14ac:dyDescent="0.2">
      <c r="A20" s="13" t="s">
        <v>15</v>
      </c>
      <c r="B20" s="1">
        <f t="shared" si="1"/>
        <v>117239</v>
      </c>
      <c r="C20" s="1">
        <f t="shared" si="0"/>
        <v>125449.99999999997</v>
      </c>
      <c r="D20" s="22">
        <f t="shared" si="2"/>
        <v>0.93454762853726603</v>
      </c>
      <c r="E20" s="1">
        <v>20798</v>
      </c>
      <c r="F20" s="1">
        <v>26389.999999999996</v>
      </c>
      <c r="G20" s="22">
        <f t="shared" si="3"/>
        <v>0.78810155361879508</v>
      </c>
      <c r="H20" s="1">
        <v>1565</v>
      </c>
      <c r="I20" s="1">
        <v>1810.0000000000005</v>
      </c>
      <c r="J20" s="22">
        <f t="shared" si="4"/>
        <v>0.86464088397790029</v>
      </c>
      <c r="K20" s="1">
        <v>94876</v>
      </c>
      <c r="L20" s="1">
        <v>97249.999999999971</v>
      </c>
      <c r="M20" s="22">
        <f t="shared" si="5"/>
        <v>0.97558868894601569</v>
      </c>
      <c r="N20" s="5"/>
    </row>
    <row r="21" spans="1:17" ht="13.15" customHeight="1" x14ac:dyDescent="0.2">
      <c r="A21" s="13" t="s">
        <v>16</v>
      </c>
      <c r="B21" s="1">
        <f t="shared" si="1"/>
        <v>417679</v>
      </c>
      <c r="C21" s="1">
        <f t="shared" si="0"/>
        <v>441849.99999999988</v>
      </c>
      <c r="D21" s="22">
        <f t="shared" si="2"/>
        <v>0.94529591490324794</v>
      </c>
      <c r="E21" s="1">
        <v>90767</v>
      </c>
      <c r="F21" s="1">
        <v>108960</v>
      </c>
      <c r="G21" s="22">
        <f t="shared" si="3"/>
        <v>0.83303046989720997</v>
      </c>
      <c r="H21" s="1">
        <v>13097</v>
      </c>
      <c r="I21" s="1">
        <v>13649.999999999998</v>
      </c>
      <c r="J21" s="22">
        <f t="shared" si="4"/>
        <v>0.95948717948717965</v>
      </c>
      <c r="K21" s="1">
        <v>313815</v>
      </c>
      <c r="L21" s="1">
        <v>319239.99999999988</v>
      </c>
      <c r="M21" s="22">
        <f t="shared" si="5"/>
        <v>0.98300651547425166</v>
      </c>
      <c r="N21" s="5"/>
    </row>
    <row r="22" spans="1:17" ht="13.15" customHeight="1" x14ac:dyDescent="0.2">
      <c r="A22" s="13" t="s">
        <v>17</v>
      </c>
      <c r="B22" s="1">
        <f t="shared" si="1"/>
        <v>47728</v>
      </c>
      <c r="C22" s="1">
        <f t="shared" si="0"/>
        <v>49035.000000000015</v>
      </c>
      <c r="D22" s="22">
        <f t="shared" si="2"/>
        <v>0.97334556949117945</v>
      </c>
      <c r="E22" s="1">
        <v>8405</v>
      </c>
      <c r="F22" s="1">
        <v>9130.0000000000036</v>
      </c>
      <c r="G22" s="22">
        <f t="shared" si="3"/>
        <v>0.92059145673603471</v>
      </c>
      <c r="H22" s="1">
        <v>1020</v>
      </c>
      <c r="I22" s="1">
        <v>1059.9999999999995</v>
      </c>
      <c r="J22" s="22">
        <f t="shared" si="4"/>
        <v>0.96226415094339668</v>
      </c>
      <c r="K22" s="1">
        <v>38303</v>
      </c>
      <c r="L22" s="1">
        <v>38845.000000000007</v>
      </c>
      <c r="M22" s="22">
        <f t="shared" si="5"/>
        <v>0.98604711031020709</v>
      </c>
      <c r="N22" s="5"/>
    </row>
    <row r="23" spans="1:17" ht="13.15" customHeight="1" x14ac:dyDescent="0.2">
      <c r="A23" s="13" t="s">
        <v>18</v>
      </c>
      <c r="B23" s="1">
        <f t="shared" si="1"/>
        <v>605054</v>
      </c>
      <c r="C23" s="1">
        <f t="shared" si="0"/>
        <v>646140</v>
      </c>
      <c r="D23" s="22">
        <f t="shared" si="2"/>
        <v>0.93641316123440743</v>
      </c>
      <c r="E23" s="1">
        <v>52991</v>
      </c>
      <c r="F23" s="1">
        <v>65450.000000000015</v>
      </c>
      <c r="G23" s="22">
        <f t="shared" si="3"/>
        <v>0.80964094728800595</v>
      </c>
      <c r="H23" s="1">
        <v>45371</v>
      </c>
      <c r="I23" s="1">
        <v>47139.999999999993</v>
      </c>
      <c r="J23" s="22">
        <f t="shared" si="4"/>
        <v>0.96247348324140869</v>
      </c>
      <c r="K23" s="1">
        <v>506692</v>
      </c>
      <c r="L23" s="1">
        <v>533550</v>
      </c>
      <c r="M23" s="22">
        <f t="shared" si="5"/>
        <v>0.94966169993440164</v>
      </c>
      <c r="N23" s="5"/>
    </row>
    <row r="24" spans="1:17" ht="13.15" customHeight="1" x14ac:dyDescent="0.2">
      <c r="A24" s="13" t="s">
        <v>19</v>
      </c>
      <c r="B24" s="1">
        <f t="shared" si="1"/>
        <v>31592</v>
      </c>
      <c r="C24" s="1">
        <f t="shared" si="0"/>
        <v>32379.999999999996</v>
      </c>
      <c r="D24" s="22">
        <f t="shared" si="2"/>
        <v>0.97566399011735649</v>
      </c>
      <c r="E24" s="1">
        <v>3562</v>
      </c>
      <c r="F24" s="1">
        <v>4040</v>
      </c>
      <c r="G24" s="22">
        <f t="shared" si="3"/>
        <v>0.88168316831683169</v>
      </c>
      <c r="H24" s="1">
        <v>343</v>
      </c>
      <c r="I24" s="1">
        <v>380</v>
      </c>
      <c r="J24" s="22">
        <f t="shared" si="4"/>
        <v>0.90263157894736845</v>
      </c>
      <c r="K24" s="1">
        <v>27687</v>
      </c>
      <c r="L24" s="1">
        <v>27959.999999999996</v>
      </c>
      <c r="M24" s="22">
        <f t="shared" si="5"/>
        <v>0.990236051502146</v>
      </c>
      <c r="N24" s="5"/>
    </row>
    <row r="25" spans="1:17" ht="13.15" customHeight="1" x14ac:dyDescent="0.2">
      <c r="A25" s="13" t="s">
        <v>20</v>
      </c>
      <c r="B25" s="1">
        <f t="shared" si="1"/>
        <v>65769</v>
      </c>
      <c r="C25" s="1">
        <f t="shared" si="0"/>
        <v>68900</v>
      </c>
      <c r="D25" s="22">
        <f t="shared" si="2"/>
        <v>0.95455732946298988</v>
      </c>
      <c r="E25" s="1">
        <v>17331</v>
      </c>
      <c r="F25" s="1">
        <v>19550</v>
      </c>
      <c r="G25" s="22">
        <f t="shared" si="3"/>
        <v>0.88649616368286444</v>
      </c>
      <c r="H25" s="1">
        <v>1695</v>
      </c>
      <c r="I25" s="1">
        <v>2030</v>
      </c>
      <c r="J25" s="22">
        <f t="shared" si="4"/>
        <v>0.83497536945812811</v>
      </c>
      <c r="K25" s="1">
        <v>46743</v>
      </c>
      <c r="L25" s="1">
        <v>47320.000000000007</v>
      </c>
      <c r="M25" s="22">
        <f t="shared" si="5"/>
        <v>0.98780642434488575</v>
      </c>
      <c r="N25" s="5"/>
    </row>
    <row r="26" spans="1:17" ht="13.15" customHeight="1" x14ac:dyDescent="0.2">
      <c r="A26" s="19" t="s">
        <v>21</v>
      </c>
      <c r="B26" s="20">
        <f t="shared" ref="B26:C26" si="6">E26+H26+K26</f>
        <v>4806396</v>
      </c>
      <c r="C26" s="20">
        <f t="shared" si="6"/>
        <v>5123135</v>
      </c>
      <c r="D26" s="21">
        <f t="shared" si="2"/>
        <v>0.93817476994067106</v>
      </c>
      <c r="E26" s="20">
        <v>732272</v>
      </c>
      <c r="F26" s="20">
        <v>869130</v>
      </c>
      <c r="G26" s="21">
        <f t="shared" si="3"/>
        <v>0.84253448851150003</v>
      </c>
      <c r="H26" s="20">
        <v>346159</v>
      </c>
      <c r="I26" s="20">
        <v>349375</v>
      </c>
      <c r="J26" s="21">
        <f t="shared" si="4"/>
        <v>0.99079499105545621</v>
      </c>
      <c r="K26" s="20">
        <v>3727965</v>
      </c>
      <c r="L26" s="20">
        <v>3904630</v>
      </c>
      <c r="M26" s="21">
        <f t="shared" si="5"/>
        <v>0.9547549959919378</v>
      </c>
      <c r="N26" s="5"/>
    </row>
    <row r="28" spans="1:17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">
      <c r="A29" s="3" t="s">
        <v>48</v>
      </c>
    </row>
    <row r="32" spans="1:17" x14ac:dyDescent="0.2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30" sqref="A30"/>
    </sheetView>
  </sheetViews>
  <sheetFormatPr defaultColWidth="9.140625" defaultRowHeight="12" x14ac:dyDescent="0.2"/>
  <cols>
    <col min="1" max="1" width="27.7109375" style="3" customWidth="1"/>
    <col min="2" max="10" width="9.42578125" style="3" customWidth="1"/>
    <col min="11" max="16384" width="9.140625" style="3"/>
  </cols>
  <sheetData>
    <row r="1" spans="1:10" ht="15" x14ac:dyDescent="0.2">
      <c r="A1" s="24" t="str">
        <f>SUBSTITUTE(Ethnicity!A1,"Ethnicity","Gender")</f>
        <v>Access to Primary Care by Gender (July 2021)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">
      <c r="A2" s="12" t="s">
        <v>41</v>
      </c>
      <c r="B2" s="4"/>
      <c r="C2" s="4"/>
      <c r="D2" s="4"/>
      <c r="E2" s="4"/>
      <c r="F2" s="4"/>
      <c r="G2" s="4"/>
      <c r="H2" s="4"/>
      <c r="I2" s="4"/>
      <c r="J2" s="4"/>
    </row>
    <row r="3" spans="1:10" x14ac:dyDescent="0.2">
      <c r="B3" s="2"/>
      <c r="C3" s="2"/>
      <c r="D3" s="2"/>
      <c r="E3" s="2"/>
      <c r="F3" s="2"/>
      <c r="G3" s="2"/>
      <c r="H3" s="2"/>
      <c r="I3" s="2"/>
      <c r="J3" s="2"/>
    </row>
    <row r="4" spans="1:10" ht="13.15" customHeight="1" x14ac:dyDescent="0.2">
      <c r="B4" s="14" t="s">
        <v>0</v>
      </c>
      <c r="C4" s="15"/>
      <c r="D4" s="15"/>
      <c r="E4" s="14" t="s">
        <v>23</v>
      </c>
      <c r="F4" s="15"/>
      <c r="G4" s="15"/>
      <c r="H4" s="14" t="s">
        <v>24</v>
      </c>
      <c r="I4" s="15"/>
      <c r="J4" s="15"/>
    </row>
    <row r="5" spans="1:10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</row>
    <row r="6" spans="1:10" ht="13.15" customHeight="1" x14ac:dyDescent="0.2">
      <c r="A6" s="13" t="s">
        <v>4</v>
      </c>
      <c r="B6" s="1">
        <f>E6+H6</f>
        <v>464724</v>
      </c>
      <c r="C6" s="1">
        <f t="shared" ref="C6:C25" si="0">F6+I6</f>
        <v>509010</v>
      </c>
      <c r="D6" s="22">
        <f>IF(B6=0,"",B6/C6)</f>
        <v>0.91299581540637709</v>
      </c>
      <c r="E6" s="25">
        <v>239407</v>
      </c>
      <c r="F6" s="25">
        <v>255720</v>
      </c>
      <c r="G6" s="22">
        <f>IF(E6=0,"",E6/F6)</f>
        <v>0.93620757078054118</v>
      </c>
      <c r="H6" s="25">
        <v>225317</v>
      </c>
      <c r="I6" s="25">
        <v>253290</v>
      </c>
      <c r="J6" s="22">
        <f>IF(H6=0,"",H6/I6)</f>
        <v>0.88956137234000554</v>
      </c>
    </row>
    <row r="7" spans="1:10" ht="13.15" customHeight="1" x14ac:dyDescent="0.2">
      <c r="A7" s="13" t="s">
        <v>5</v>
      </c>
      <c r="B7" s="1">
        <f t="shared" ref="B7:B25" si="1">E7+H7</f>
        <v>250629</v>
      </c>
      <c r="C7" s="1">
        <f t="shared" si="0"/>
        <v>266209.99999999994</v>
      </c>
      <c r="D7" s="22">
        <f t="shared" ref="D7:D26" si="2">IF(B7=0,"",B7/C7)</f>
        <v>0.94147101912024367</v>
      </c>
      <c r="E7" s="25">
        <v>130582</v>
      </c>
      <c r="F7" s="25">
        <v>135339.99999999994</v>
      </c>
      <c r="G7" s="22">
        <f t="shared" ref="G7:G26" si="3">IF(E7=0,"",E7/F7)</f>
        <v>0.96484409634993396</v>
      </c>
      <c r="H7" s="25">
        <v>120047</v>
      </c>
      <c r="I7" s="25">
        <v>130870</v>
      </c>
      <c r="J7" s="22">
        <f t="shared" ref="J7:J26" si="4">IF(H7=0,"",H7/I7)</f>
        <v>0.91729961030029805</v>
      </c>
    </row>
    <row r="8" spans="1:10" ht="13.15" customHeight="1" x14ac:dyDescent="0.2">
      <c r="A8" s="13" t="s">
        <v>6</v>
      </c>
      <c r="B8" s="1">
        <f t="shared" si="1"/>
        <v>554576</v>
      </c>
      <c r="C8" s="1">
        <f t="shared" si="0"/>
        <v>586980</v>
      </c>
      <c r="D8" s="22">
        <f t="shared" si="2"/>
        <v>0.9447953933694504</v>
      </c>
      <c r="E8" s="25">
        <v>284154</v>
      </c>
      <c r="F8" s="25">
        <v>291900</v>
      </c>
      <c r="G8" s="22">
        <f t="shared" si="3"/>
        <v>0.97346351490236382</v>
      </c>
      <c r="H8" s="25">
        <v>270422</v>
      </c>
      <c r="I8" s="25">
        <v>295080</v>
      </c>
      <c r="J8" s="22">
        <f t="shared" si="4"/>
        <v>0.91643622068591568</v>
      </c>
    </row>
    <row r="9" spans="1:10" ht="13.15" customHeight="1" x14ac:dyDescent="0.2">
      <c r="A9" s="13" t="s">
        <v>43</v>
      </c>
      <c r="B9" s="1">
        <f t="shared" si="1"/>
        <v>303565</v>
      </c>
      <c r="C9" s="1">
        <f t="shared" si="0"/>
        <v>326430.00000000006</v>
      </c>
      <c r="D9" s="22">
        <f t="shared" si="2"/>
        <v>0.92995435468553733</v>
      </c>
      <c r="E9" s="25">
        <v>158675</v>
      </c>
      <c r="F9" s="25">
        <v>167300.00000000012</v>
      </c>
      <c r="G9" s="22">
        <f t="shared" si="3"/>
        <v>0.94844590555887565</v>
      </c>
      <c r="H9" s="25">
        <v>144890</v>
      </c>
      <c r="I9" s="25">
        <v>159129.99999999994</v>
      </c>
      <c r="J9" s="22">
        <f t="shared" si="4"/>
        <v>0.91051341670332464</v>
      </c>
    </row>
    <row r="10" spans="1:10" ht="13.15" customHeight="1" x14ac:dyDescent="0.2">
      <c r="A10" s="13" t="s">
        <v>7</v>
      </c>
      <c r="B10" s="1">
        <f t="shared" si="1"/>
        <v>568457</v>
      </c>
      <c r="C10" s="1">
        <f t="shared" si="0"/>
        <v>601490</v>
      </c>
      <c r="D10" s="22">
        <f t="shared" si="2"/>
        <v>0.9450813812365958</v>
      </c>
      <c r="E10" s="25">
        <v>290490</v>
      </c>
      <c r="F10" s="25">
        <v>300819.99999999988</v>
      </c>
      <c r="G10" s="22">
        <f t="shared" si="3"/>
        <v>0.96566052789043322</v>
      </c>
      <c r="H10" s="25">
        <v>277967</v>
      </c>
      <c r="I10" s="25">
        <v>300670.00000000012</v>
      </c>
      <c r="J10" s="22">
        <f t="shared" si="4"/>
        <v>0.92449196793827082</v>
      </c>
    </row>
    <row r="11" spans="1:10" ht="13.15" customHeight="1" x14ac:dyDescent="0.2">
      <c r="A11" s="13" t="s">
        <v>44</v>
      </c>
      <c r="B11" s="1">
        <f t="shared" si="1"/>
        <v>168613</v>
      </c>
      <c r="C11" s="1">
        <f t="shared" si="0"/>
        <v>179350</v>
      </c>
      <c r="D11" s="22">
        <f t="shared" si="2"/>
        <v>0.94013381655979933</v>
      </c>
      <c r="E11" s="25">
        <v>88047</v>
      </c>
      <c r="F11" s="25">
        <v>91330.000000000015</v>
      </c>
      <c r="G11" s="22">
        <f t="shared" si="3"/>
        <v>0.96405343260702925</v>
      </c>
      <c r="H11" s="25">
        <v>80566</v>
      </c>
      <c r="I11" s="25">
        <v>88019.999999999985</v>
      </c>
      <c r="J11" s="22">
        <f t="shared" si="4"/>
        <v>0.91531470120427194</v>
      </c>
    </row>
    <row r="12" spans="1:10" ht="13.15" customHeight="1" x14ac:dyDescent="0.2">
      <c r="A12" s="13" t="s">
        <v>8</v>
      </c>
      <c r="B12" s="1">
        <f t="shared" si="1"/>
        <v>150824</v>
      </c>
      <c r="C12" s="1">
        <f t="shared" si="0"/>
        <v>160060.00000000003</v>
      </c>
      <c r="D12" s="22">
        <f t="shared" si="2"/>
        <v>0.94229663876046466</v>
      </c>
      <c r="E12" s="25">
        <v>77483</v>
      </c>
      <c r="F12" s="25">
        <v>80290</v>
      </c>
      <c r="G12" s="22">
        <f t="shared" si="3"/>
        <v>0.96503923278116821</v>
      </c>
      <c r="H12" s="25">
        <v>73341</v>
      </c>
      <c r="I12" s="25">
        <v>79770.000000000029</v>
      </c>
      <c r="J12" s="22">
        <f t="shared" si="4"/>
        <v>0.91940579165099623</v>
      </c>
    </row>
    <row r="13" spans="1:10" ht="13.15" customHeight="1" x14ac:dyDescent="0.2">
      <c r="A13" s="13" t="s">
        <v>9</v>
      </c>
      <c r="B13" s="1">
        <f t="shared" si="1"/>
        <v>109941</v>
      </c>
      <c r="C13" s="1">
        <f t="shared" si="0"/>
        <v>118400</v>
      </c>
      <c r="D13" s="22">
        <f t="shared" si="2"/>
        <v>0.92855574324324319</v>
      </c>
      <c r="E13" s="25">
        <v>56794</v>
      </c>
      <c r="F13" s="25">
        <v>59759.999999999993</v>
      </c>
      <c r="G13" s="22">
        <f t="shared" si="3"/>
        <v>0.950368139223561</v>
      </c>
      <c r="H13" s="25">
        <v>53147</v>
      </c>
      <c r="I13" s="25">
        <v>58640.000000000015</v>
      </c>
      <c r="J13" s="22">
        <f t="shared" si="4"/>
        <v>0.90632673942701203</v>
      </c>
    </row>
    <row r="14" spans="1:10" ht="13.15" customHeight="1" x14ac:dyDescent="0.2">
      <c r="A14" s="13" t="s">
        <v>45</v>
      </c>
      <c r="B14" s="1">
        <f t="shared" si="1"/>
        <v>175200</v>
      </c>
      <c r="C14" s="1">
        <f t="shared" si="0"/>
        <v>188220</v>
      </c>
      <c r="D14" s="22">
        <f t="shared" si="2"/>
        <v>0.93082562958240356</v>
      </c>
      <c r="E14" s="25">
        <v>91598</v>
      </c>
      <c r="F14" s="25">
        <v>95380.000000000015</v>
      </c>
      <c r="G14" s="22">
        <f t="shared" si="3"/>
        <v>0.96034808135877525</v>
      </c>
      <c r="H14" s="25">
        <v>83602</v>
      </c>
      <c r="I14" s="25">
        <v>92840</v>
      </c>
      <c r="J14" s="22">
        <f t="shared" si="4"/>
        <v>0.90049547608789315</v>
      </c>
    </row>
    <row r="15" spans="1:10" ht="13.15" customHeight="1" x14ac:dyDescent="0.2">
      <c r="A15" s="13" t="s">
        <v>10</v>
      </c>
      <c r="B15" s="1">
        <f t="shared" si="1"/>
        <v>153388</v>
      </c>
      <c r="C15" s="1">
        <f t="shared" si="0"/>
        <v>161850</v>
      </c>
      <c r="D15" s="22">
        <f t="shared" si="2"/>
        <v>0.9477170219338894</v>
      </c>
      <c r="E15" s="25">
        <v>78577</v>
      </c>
      <c r="F15" s="25">
        <v>81340.000000000015</v>
      </c>
      <c r="G15" s="22">
        <f t="shared" si="3"/>
        <v>0.96603147283009572</v>
      </c>
      <c r="H15" s="25">
        <v>74811</v>
      </c>
      <c r="I15" s="25">
        <v>80510</v>
      </c>
      <c r="J15" s="22">
        <f t="shared" si="4"/>
        <v>0.92921376226555708</v>
      </c>
    </row>
    <row r="16" spans="1:10" ht="13.15" customHeight="1" x14ac:dyDescent="0.2">
      <c r="A16" s="13" t="s">
        <v>11</v>
      </c>
      <c r="B16" s="1">
        <f t="shared" si="1"/>
        <v>188469</v>
      </c>
      <c r="C16" s="1">
        <f t="shared" si="0"/>
        <v>195929.99999999997</v>
      </c>
      <c r="D16" s="22">
        <f t="shared" si="2"/>
        <v>0.96192007349563635</v>
      </c>
      <c r="E16" s="25">
        <v>96434</v>
      </c>
      <c r="F16" s="25">
        <v>98249.999999999985</v>
      </c>
      <c r="G16" s="22">
        <f t="shared" si="3"/>
        <v>0.98151653944020367</v>
      </c>
      <c r="H16" s="25">
        <v>92035</v>
      </c>
      <c r="I16" s="25">
        <v>97679.999999999985</v>
      </c>
      <c r="J16" s="22">
        <f t="shared" si="4"/>
        <v>0.94220925470925487</v>
      </c>
    </row>
    <row r="17" spans="1:13" ht="13.15" customHeight="1" x14ac:dyDescent="0.2">
      <c r="A17" s="13" t="s">
        <v>12</v>
      </c>
      <c r="B17" s="1">
        <f t="shared" si="1"/>
        <v>59884</v>
      </c>
      <c r="C17" s="1">
        <f t="shared" si="0"/>
        <v>62225.000000000007</v>
      </c>
      <c r="D17" s="22">
        <f t="shared" si="2"/>
        <v>0.96237846524708703</v>
      </c>
      <c r="E17" s="25">
        <v>30229</v>
      </c>
      <c r="F17" s="25">
        <v>31065</v>
      </c>
      <c r="G17" s="22">
        <f t="shared" si="3"/>
        <v>0.97308868501529056</v>
      </c>
      <c r="H17" s="25">
        <v>29655</v>
      </c>
      <c r="I17" s="25">
        <v>31160.000000000007</v>
      </c>
      <c r="J17" s="22">
        <f t="shared" si="4"/>
        <v>0.95170089858793305</v>
      </c>
    </row>
    <row r="18" spans="1:13" ht="13.15" customHeight="1" x14ac:dyDescent="0.2">
      <c r="A18" s="13" t="s">
        <v>13</v>
      </c>
      <c r="B18" s="1">
        <f t="shared" si="1"/>
        <v>323636</v>
      </c>
      <c r="C18" s="1">
        <f t="shared" si="0"/>
        <v>352010</v>
      </c>
      <c r="D18" s="22">
        <f t="shared" si="2"/>
        <v>0.91939433538819915</v>
      </c>
      <c r="E18" s="25">
        <v>165504</v>
      </c>
      <c r="F18" s="25">
        <v>176570</v>
      </c>
      <c r="G18" s="22">
        <f t="shared" si="3"/>
        <v>0.93732797190915784</v>
      </c>
      <c r="H18" s="25">
        <v>158132</v>
      </c>
      <c r="I18" s="25">
        <v>175440</v>
      </c>
      <c r="J18" s="22">
        <f t="shared" si="4"/>
        <v>0.90134518923848606</v>
      </c>
    </row>
    <row r="19" spans="1:13" ht="13.15" customHeight="1" x14ac:dyDescent="0.2">
      <c r="A19" s="13" t="s">
        <v>14</v>
      </c>
      <c r="B19" s="1">
        <f t="shared" si="1"/>
        <v>49429</v>
      </c>
      <c r="C19" s="1">
        <f t="shared" si="0"/>
        <v>51215.000000000007</v>
      </c>
      <c r="D19" s="22">
        <f t="shared" si="2"/>
        <v>0.96512740408083553</v>
      </c>
      <c r="E19" s="25">
        <v>25376</v>
      </c>
      <c r="F19" s="25">
        <v>25805.000000000004</v>
      </c>
      <c r="G19" s="22">
        <f t="shared" si="3"/>
        <v>0.98337531486146079</v>
      </c>
      <c r="H19" s="25">
        <v>24053</v>
      </c>
      <c r="I19" s="25">
        <v>25410.000000000004</v>
      </c>
      <c r="J19" s="22">
        <f t="shared" si="4"/>
        <v>0.94659582841401013</v>
      </c>
    </row>
    <row r="20" spans="1:13" ht="13.15" customHeight="1" x14ac:dyDescent="0.2">
      <c r="A20" s="13" t="s">
        <v>15</v>
      </c>
      <c r="B20" s="1">
        <f t="shared" si="1"/>
        <v>117239</v>
      </c>
      <c r="C20" s="1">
        <f t="shared" si="0"/>
        <v>125450</v>
      </c>
      <c r="D20" s="22">
        <f t="shared" si="2"/>
        <v>0.93454762853726581</v>
      </c>
      <c r="E20" s="25">
        <v>60437</v>
      </c>
      <c r="F20" s="25">
        <v>62935.000000000007</v>
      </c>
      <c r="G20" s="22">
        <f t="shared" si="3"/>
        <v>0.96030825454834345</v>
      </c>
      <c r="H20" s="25">
        <v>56802</v>
      </c>
      <c r="I20" s="25">
        <v>62514.999999999993</v>
      </c>
      <c r="J20" s="22">
        <f t="shared" si="4"/>
        <v>0.90861393265616264</v>
      </c>
    </row>
    <row r="21" spans="1:13" ht="13.15" customHeight="1" x14ac:dyDescent="0.2">
      <c r="A21" s="13" t="s">
        <v>16</v>
      </c>
      <c r="B21" s="1">
        <f t="shared" si="1"/>
        <v>417679</v>
      </c>
      <c r="C21" s="1">
        <f t="shared" si="0"/>
        <v>441849.99999999988</v>
      </c>
      <c r="D21" s="22">
        <f t="shared" si="2"/>
        <v>0.94529591490324794</v>
      </c>
      <c r="E21" s="25">
        <v>214406</v>
      </c>
      <c r="F21" s="25">
        <v>222799.99999999994</v>
      </c>
      <c r="G21" s="22">
        <f t="shared" si="3"/>
        <v>0.9623249551166968</v>
      </c>
      <c r="H21" s="25">
        <v>203273</v>
      </c>
      <c r="I21" s="25">
        <v>219049.99999999994</v>
      </c>
      <c r="J21" s="22">
        <f t="shared" si="4"/>
        <v>0.9279753480940427</v>
      </c>
    </row>
    <row r="22" spans="1:13" ht="13.15" customHeight="1" x14ac:dyDescent="0.2">
      <c r="A22" s="13" t="s">
        <v>17</v>
      </c>
      <c r="B22" s="1">
        <f t="shared" si="1"/>
        <v>47728</v>
      </c>
      <c r="C22" s="1">
        <f t="shared" si="0"/>
        <v>49035</v>
      </c>
      <c r="D22" s="22">
        <f t="shared" si="2"/>
        <v>0.97334556949117979</v>
      </c>
      <c r="E22" s="25">
        <v>24593</v>
      </c>
      <c r="F22" s="25">
        <v>24889.999999999993</v>
      </c>
      <c r="G22" s="22">
        <f t="shared" si="3"/>
        <v>0.9880674969867419</v>
      </c>
      <c r="H22" s="25">
        <v>23135</v>
      </c>
      <c r="I22" s="25">
        <v>24145.000000000004</v>
      </c>
      <c r="J22" s="22">
        <f t="shared" si="4"/>
        <v>0.95816939324911976</v>
      </c>
    </row>
    <row r="23" spans="1:13" ht="13.15" customHeight="1" x14ac:dyDescent="0.2">
      <c r="A23" s="13" t="s">
        <v>18</v>
      </c>
      <c r="B23" s="1">
        <f t="shared" si="1"/>
        <v>605054</v>
      </c>
      <c r="C23" s="1">
        <f t="shared" si="0"/>
        <v>646139.99999999977</v>
      </c>
      <c r="D23" s="22">
        <f t="shared" si="2"/>
        <v>0.93641316123440776</v>
      </c>
      <c r="E23" s="25">
        <v>312995</v>
      </c>
      <c r="F23" s="25">
        <v>326619.99999999988</v>
      </c>
      <c r="G23" s="22">
        <f t="shared" si="3"/>
        <v>0.95828485702039101</v>
      </c>
      <c r="H23" s="25">
        <v>292059</v>
      </c>
      <c r="I23" s="25">
        <v>319519.99999999988</v>
      </c>
      <c r="J23" s="22">
        <f t="shared" si="4"/>
        <v>0.91405545818728129</v>
      </c>
    </row>
    <row r="24" spans="1:13" ht="13.15" customHeight="1" x14ac:dyDescent="0.2">
      <c r="A24" s="13" t="s">
        <v>19</v>
      </c>
      <c r="B24" s="1">
        <f t="shared" si="1"/>
        <v>31592</v>
      </c>
      <c r="C24" s="1">
        <f t="shared" si="0"/>
        <v>32380</v>
      </c>
      <c r="D24" s="22">
        <f t="shared" si="2"/>
        <v>0.97566399011735638</v>
      </c>
      <c r="E24" s="25">
        <v>15583</v>
      </c>
      <c r="F24" s="25">
        <v>15865.000000000002</v>
      </c>
      <c r="G24" s="22">
        <f t="shared" si="3"/>
        <v>0.98222502363693653</v>
      </c>
      <c r="H24" s="25">
        <v>16009</v>
      </c>
      <c r="I24" s="25">
        <v>16515</v>
      </c>
      <c r="J24" s="22">
        <f t="shared" si="4"/>
        <v>0.96936118679987893</v>
      </c>
    </row>
    <row r="25" spans="1:13" ht="13.15" customHeight="1" x14ac:dyDescent="0.2">
      <c r="A25" s="13" t="s">
        <v>20</v>
      </c>
      <c r="B25" s="1">
        <f t="shared" si="1"/>
        <v>65769</v>
      </c>
      <c r="C25" s="1">
        <f t="shared" si="0"/>
        <v>68900</v>
      </c>
      <c r="D25" s="22">
        <f t="shared" si="2"/>
        <v>0.95455732946298988</v>
      </c>
      <c r="E25" s="25">
        <v>34003</v>
      </c>
      <c r="F25" s="25">
        <v>34789.999999999993</v>
      </c>
      <c r="G25" s="22">
        <f t="shared" si="3"/>
        <v>0.97737855705662569</v>
      </c>
      <c r="H25" s="25">
        <v>31766</v>
      </c>
      <c r="I25" s="25">
        <v>34110</v>
      </c>
      <c r="J25" s="22">
        <f t="shared" si="4"/>
        <v>0.93128114922310168</v>
      </c>
    </row>
    <row r="26" spans="1:13" ht="13.15" customHeight="1" x14ac:dyDescent="0.2">
      <c r="A26" s="19" t="s">
        <v>21</v>
      </c>
      <c r="B26" s="20">
        <f t="shared" ref="B26" si="5">E26+H26</f>
        <v>4806396</v>
      </c>
      <c r="C26" s="20">
        <f t="shared" ref="C26" si="6">F26+I26</f>
        <v>5123135</v>
      </c>
      <c r="D26" s="21">
        <f t="shared" si="2"/>
        <v>0.93817476994067106</v>
      </c>
      <c r="E26" s="20">
        <v>2475367</v>
      </c>
      <c r="F26" s="20">
        <v>2578770</v>
      </c>
      <c r="G26" s="21">
        <f t="shared" si="3"/>
        <v>0.95990220143711924</v>
      </c>
      <c r="H26" s="20">
        <v>2331029</v>
      </c>
      <c r="I26" s="20">
        <v>2544365</v>
      </c>
      <c r="J26" s="21">
        <f t="shared" si="4"/>
        <v>0.91615353929172894</v>
      </c>
    </row>
    <row r="28" spans="1:13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">
      <c r="A29" s="3" t="str">
        <f>Ethnicity!A29</f>
        <v xml:space="preserve">           Population is based on projections provided by Stats NZ in Dec 2020. 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5 A27:XFD28 B6:D25 G6:G25 J6:XFD25 B31:XFD31 B29:XFD29 D26 A33:XFD35 B32:XFD32 G26 J26:XFD26 B30:XFD30 A37:XFD1048576 B36:XFD3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30" sqref="A30"/>
    </sheetView>
  </sheetViews>
  <sheetFormatPr defaultColWidth="9.140625" defaultRowHeight="12" x14ac:dyDescent="0.2"/>
  <cols>
    <col min="1" max="1" width="27.7109375" style="3" customWidth="1"/>
    <col min="2" max="22" width="9.42578125" style="3" customWidth="1"/>
    <col min="23" max="16384" width="9.140625" style="3"/>
  </cols>
  <sheetData>
    <row r="1" spans="1:22" ht="15" x14ac:dyDescent="0.2">
      <c r="A1" s="24" t="str">
        <f>SUBSTITUTE(Ethnicity!A1,"Ethnicity","Age Group")</f>
        <v>Access to Primary Care by Age Group (July 2021)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x14ac:dyDescent="0.2">
      <c r="A2" s="12" t="s">
        <v>40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15" customHeight="1" x14ac:dyDescent="0.2">
      <c r="B4" s="14" t="s">
        <v>0</v>
      </c>
      <c r="C4" s="15"/>
      <c r="D4" s="15"/>
      <c r="E4" s="14" t="s">
        <v>27</v>
      </c>
      <c r="F4" s="15"/>
      <c r="G4" s="15"/>
      <c r="H4" s="14" t="s">
        <v>28</v>
      </c>
      <c r="I4" s="15"/>
      <c r="J4" s="15"/>
      <c r="K4" s="14" t="s">
        <v>29</v>
      </c>
      <c r="L4" s="15"/>
      <c r="M4" s="15"/>
      <c r="N4" s="14" t="s">
        <v>30</v>
      </c>
      <c r="O4" s="15"/>
      <c r="P4" s="15"/>
      <c r="Q4" s="14" t="s">
        <v>31</v>
      </c>
      <c r="R4" s="15"/>
      <c r="S4" s="15"/>
      <c r="T4" s="14" t="s">
        <v>32</v>
      </c>
      <c r="U4" s="15"/>
      <c r="V4" s="15"/>
    </row>
    <row r="5" spans="1:22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  <c r="T5" s="17" t="s">
        <v>25</v>
      </c>
      <c r="U5" s="17" t="s">
        <v>22</v>
      </c>
      <c r="V5" s="18" t="s">
        <v>3</v>
      </c>
    </row>
    <row r="6" spans="1:22" ht="13.15" customHeight="1" x14ac:dyDescent="0.2">
      <c r="A6" s="13" t="s">
        <v>4</v>
      </c>
      <c r="B6" s="1">
        <f>E6+H6+K6+N6+Q6+T6</f>
        <v>464724</v>
      </c>
      <c r="C6" s="1">
        <f t="shared" ref="C6:C26" si="0">F6+I6+L6+O6+R6+U6</f>
        <v>509010</v>
      </c>
      <c r="D6" s="22">
        <f>IF(B6=0,"",B6/C6)</f>
        <v>0.91299581540637709</v>
      </c>
      <c r="E6" s="1">
        <v>24832</v>
      </c>
      <c r="F6" s="25">
        <v>24829.999999999996</v>
      </c>
      <c r="G6" s="22">
        <f>IF(E6=0,"",E6/F6)</f>
        <v>1.0000805477245269</v>
      </c>
      <c r="H6" s="1">
        <v>54682</v>
      </c>
      <c r="I6" s="25">
        <v>53760</v>
      </c>
      <c r="J6" s="22">
        <f>IF(H6=0,"",H6/I6)</f>
        <v>1.0171502976190476</v>
      </c>
      <c r="K6" s="1">
        <v>57152</v>
      </c>
      <c r="L6" s="25">
        <v>73399.999999999971</v>
      </c>
      <c r="M6" s="22">
        <f>IF(K6=0,"",K6/L6)</f>
        <v>0.7786376021798368</v>
      </c>
      <c r="N6" s="1">
        <v>151090</v>
      </c>
      <c r="O6" s="25">
        <v>177060</v>
      </c>
      <c r="P6" s="22">
        <f>IF(N6=0,"",N6/O6)</f>
        <v>0.85332655596972773</v>
      </c>
      <c r="Q6" s="1">
        <v>113856</v>
      </c>
      <c r="R6" s="25">
        <v>117480.00000000001</v>
      </c>
      <c r="S6" s="22">
        <f>IF(Q6=0,"",Q6/R6)</f>
        <v>0.96915219611848813</v>
      </c>
      <c r="T6" s="1">
        <v>63112</v>
      </c>
      <c r="U6" s="25">
        <v>62480</v>
      </c>
      <c r="V6" s="22">
        <f>IF(T6=0,"",T6/U6)</f>
        <v>1.0101152368758002</v>
      </c>
    </row>
    <row r="7" spans="1:22" ht="13.15" customHeight="1" x14ac:dyDescent="0.2">
      <c r="A7" s="13" t="s">
        <v>5</v>
      </c>
      <c r="B7" s="1">
        <f t="shared" ref="B7:B26" si="1">E7+H7+K7+N7+Q7+T7</f>
        <v>250629</v>
      </c>
      <c r="C7" s="1">
        <f t="shared" si="0"/>
        <v>266209.99999999994</v>
      </c>
      <c r="D7" s="22">
        <f t="shared" ref="D7:D26" si="2">IF(B7=0,"",B7/C7)</f>
        <v>0.94147101912024367</v>
      </c>
      <c r="E7" s="1">
        <v>16131</v>
      </c>
      <c r="F7" s="25">
        <v>16119.999999999998</v>
      </c>
      <c r="G7" s="22">
        <f t="shared" ref="G7:G26" si="3">IF(E7=0,"",E7/F7)</f>
        <v>1.0006823821339952</v>
      </c>
      <c r="H7" s="1">
        <v>34735</v>
      </c>
      <c r="I7" s="25">
        <v>36259.999999999985</v>
      </c>
      <c r="J7" s="22">
        <f t="shared" ref="J7:J26" si="4">IF(H7=0,"",H7/I7)</f>
        <v>0.95794263651406542</v>
      </c>
      <c r="K7" s="1">
        <v>26792</v>
      </c>
      <c r="L7" s="25">
        <v>27760</v>
      </c>
      <c r="M7" s="22">
        <f t="shared" ref="M7:M26" si="5">IF(K7=0,"",K7/L7)</f>
        <v>0.96512968299711821</v>
      </c>
      <c r="N7" s="1">
        <v>57775</v>
      </c>
      <c r="O7" s="25">
        <v>63709.999999999993</v>
      </c>
      <c r="P7" s="22">
        <f t="shared" ref="P7:P26" si="6">IF(N7=0,"",N7/O7)</f>
        <v>0.90684350965311578</v>
      </c>
      <c r="Q7" s="1">
        <v>63212</v>
      </c>
      <c r="R7" s="25">
        <v>68019.999999999985</v>
      </c>
      <c r="S7" s="22">
        <f t="shared" ref="S7:S26" si="7">IF(Q7=0,"",Q7/R7)</f>
        <v>0.92931490738018252</v>
      </c>
      <c r="T7" s="1">
        <v>51984</v>
      </c>
      <c r="U7" s="25">
        <v>54339.999999999993</v>
      </c>
      <c r="V7" s="22">
        <f t="shared" ref="V7:V26" si="8">IF(T7=0,"",T7/U7)</f>
        <v>0.95664335664335676</v>
      </c>
    </row>
    <row r="8" spans="1:22" ht="13.15" customHeight="1" x14ac:dyDescent="0.2">
      <c r="A8" s="13" t="s">
        <v>6</v>
      </c>
      <c r="B8" s="1">
        <f t="shared" si="1"/>
        <v>554576</v>
      </c>
      <c r="C8" s="1">
        <f t="shared" si="0"/>
        <v>586980</v>
      </c>
      <c r="D8" s="22">
        <f t="shared" si="2"/>
        <v>0.9447953933694504</v>
      </c>
      <c r="E8" s="1">
        <v>32655</v>
      </c>
      <c r="F8" s="25">
        <v>33069.999999999993</v>
      </c>
      <c r="G8" s="22">
        <f t="shared" si="3"/>
        <v>0.98745086180828567</v>
      </c>
      <c r="H8" s="1">
        <v>69503</v>
      </c>
      <c r="I8" s="25">
        <v>70830.000000000015</v>
      </c>
      <c r="J8" s="22">
        <f t="shared" si="4"/>
        <v>0.98126500070591538</v>
      </c>
      <c r="K8" s="1">
        <v>67718</v>
      </c>
      <c r="L8" s="25">
        <v>74900.000000000015</v>
      </c>
      <c r="M8" s="22">
        <f t="shared" si="5"/>
        <v>0.90411214953271013</v>
      </c>
      <c r="N8" s="1">
        <v>147325</v>
      </c>
      <c r="O8" s="25">
        <v>165099.99999999997</v>
      </c>
      <c r="P8" s="22">
        <f t="shared" si="6"/>
        <v>0.89233797698364647</v>
      </c>
      <c r="Q8" s="1">
        <v>143015</v>
      </c>
      <c r="R8" s="25">
        <v>149650</v>
      </c>
      <c r="S8" s="22">
        <f t="shared" si="7"/>
        <v>0.95566321416638822</v>
      </c>
      <c r="T8" s="1">
        <v>94360</v>
      </c>
      <c r="U8" s="25">
        <v>93430</v>
      </c>
      <c r="V8" s="22">
        <f t="shared" si="8"/>
        <v>1.0099539762388954</v>
      </c>
    </row>
    <row r="9" spans="1:22" ht="13.15" customHeight="1" x14ac:dyDescent="0.2">
      <c r="A9" s="13" t="s">
        <v>43</v>
      </c>
      <c r="B9" s="1">
        <f t="shared" si="1"/>
        <v>303565</v>
      </c>
      <c r="C9" s="1">
        <f t="shared" si="0"/>
        <v>326429.99999999994</v>
      </c>
      <c r="D9" s="22">
        <f t="shared" si="2"/>
        <v>0.92995435468553767</v>
      </c>
      <c r="E9" s="1">
        <v>15819</v>
      </c>
      <c r="F9" s="25">
        <v>16490.000000000004</v>
      </c>
      <c r="G9" s="22">
        <f t="shared" si="3"/>
        <v>0.95930867192237701</v>
      </c>
      <c r="H9" s="1">
        <v>36974</v>
      </c>
      <c r="I9" s="25">
        <v>37779.999999999985</v>
      </c>
      <c r="J9" s="22">
        <f t="shared" si="4"/>
        <v>0.97866596082583412</v>
      </c>
      <c r="K9" s="1">
        <v>41447</v>
      </c>
      <c r="L9" s="25">
        <v>49879.999999999993</v>
      </c>
      <c r="M9" s="22">
        <f t="shared" si="5"/>
        <v>0.83093424218123513</v>
      </c>
      <c r="N9" s="1">
        <v>88938</v>
      </c>
      <c r="O9" s="25">
        <v>96159.999999999985</v>
      </c>
      <c r="P9" s="22">
        <f t="shared" si="6"/>
        <v>0.92489600665557414</v>
      </c>
      <c r="Q9" s="1">
        <v>76953</v>
      </c>
      <c r="R9" s="25">
        <v>80759.999999999985</v>
      </c>
      <c r="S9" s="22">
        <f t="shared" si="7"/>
        <v>0.9528603268945024</v>
      </c>
      <c r="T9" s="1">
        <v>43434</v>
      </c>
      <c r="U9" s="25">
        <v>45360.000000000015</v>
      </c>
      <c r="V9" s="22">
        <f t="shared" si="8"/>
        <v>0.95753968253968225</v>
      </c>
    </row>
    <row r="10" spans="1:22" ht="13.15" customHeight="1" x14ac:dyDescent="0.2">
      <c r="A10" s="13" t="s">
        <v>7</v>
      </c>
      <c r="B10" s="1">
        <f t="shared" si="1"/>
        <v>568457</v>
      </c>
      <c r="C10" s="1">
        <f t="shared" si="0"/>
        <v>601490</v>
      </c>
      <c r="D10" s="22">
        <f t="shared" si="2"/>
        <v>0.9450813812365958</v>
      </c>
      <c r="E10" s="1">
        <v>41480</v>
      </c>
      <c r="F10" s="25">
        <v>42070</v>
      </c>
      <c r="G10" s="22">
        <f t="shared" si="3"/>
        <v>0.98597575469455667</v>
      </c>
      <c r="H10" s="1">
        <v>87403</v>
      </c>
      <c r="I10" s="25">
        <v>90350</v>
      </c>
      <c r="J10" s="22">
        <f t="shared" si="4"/>
        <v>0.96738240177089097</v>
      </c>
      <c r="K10" s="1">
        <v>74888</v>
      </c>
      <c r="L10" s="25">
        <v>83670</v>
      </c>
      <c r="M10" s="22">
        <f t="shared" si="5"/>
        <v>0.89504003824548828</v>
      </c>
      <c r="N10" s="1">
        <v>163233</v>
      </c>
      <c r="O10" s="25">
        <v>174810.00000000003</v>
      </c>
      <c r="P10" s="22">
        <f t="shared" si="6"/>
        <v>0.9337738115668438</v>
      </c>
      <c r="Q10" s="1">
        <v>131806</v>
      </c>
      <c r="R10" s="25">
        <v>140300</v>
      </c>
      <c r="S10" s="22">
        <f t="shared" si="7"/>
        <v>0.93945830363506766</v>
      </c>
      <c r="T10" s="1">
        <v>69647</v>
      </c>
      <c r="U10" s="25">
        <v>70290</v>
      </c>
      <c r="V10" s="22">
        <f t="shared" si="8"/>
        <v>0.99085218380993034</v>
      </c>
    </row>
    <row r="11" spans="1:22" ht="13.15" customHeight="1" x14ac:dyDescent="0.2">
      <c r="A11" s="13" t="s">
        <v>44</v>
      </c>
      <c r="B11" s="1">
        <f t="shared" si="1"/>
        <v>168613</v>
      </c>
      <c r="C11" s="1">
        <f t="shared" si="0"/>
        <v>179350</v>
      </c>
      <c r="D11" s="22">
        <f t="shared" si="2"/>
        <v>0.94013381655979933</v>
      </c>
      <c r="E11" s="1">
        <v>10394</v>
      </c>
      <c r="F11" s="25">
        <v>10949.999999999998</v>
      </c>
      <c r="G11" s="22">
        <f t="shared" si="3"/>
        <v>0.94922374429223755</v>
      </c>
      <c r="H11" s="1">
        <v>24307</v>
      </c>
      <c r="I11" s="25">
        <v>25420.000000000004</v>
      </c>
      <c r="J11" s="22">
        <f t="shared" si="4"/>
        <v>0.95621557828481496</v>
      </c>
      <c r="K11" s="1">
        <v>19267</v>
      </c>
      <c r="L11" s="25">
        <v>20160.000000000007</v>
      </c>
      <c r="M11" s="22">
        <f t="shared" si="5"/>
        <v>0.95570436507936474</v>
      </c>
      <c r="N11" s="1">
        <v>37794</v>
      </c>
      <c r="O11" s="25">
        <v>41820</v>
      </c>
      <c r="P11" s="22">
        <f t="shared" si="6"/>
        <v>0.90373027259684358</v>
      </c>
      <c r="Q11" s="1">
        <v>43930</v>
      </c>
      <c r="R11" s="25">
        <v>46829.999999999993</v>
      </c>
      <c r="S11" s="22">
        <f t="shared" si="7"/>
        <v>0.93807388426222527</v>
      </c>
      <c r="T11" s="1">
        <v>32921</v>
      </c>
      <c r="U11" s="25">
        <v>34170</v>
      </c>
      <c r="V11" s="22">
        <f t="shared" si="8"/>
        <v>0.96344746853965468</v>
      </c>
    </row>
    <row r="12" spans="1:22" ht="13.15" customHeight="1" x14ac:dyDescent="0.2">
      <c r="A12" s="13" t="s">
        <v>8</v>
      </c>
      <c r="B12" s="1">
        <f t="shared" si="1"/>
        <v>150824</v>
      </c>
      <c r="C12" s="1">
        <f t="shared" si="0"/>
        <v>160060.00000000003</v>
      </c>
      <c r="D12" s="22">
        <f t="shared" si="2"/>
        <v>0.94229663876046466</v>
      </c>
      <c r="E12" s="1">
        <v>9921</v>
      </c>
      <c r="F12" s="25">
        <v>10000</v>
      </c>
      <c r="G12" s="22">
        <f t="shared" si="3"/>
        <v>0.99209999999999998</v>
      </c>
      <c r="H12" s="1">
        <v>20314</v>
      </c>
      <c r="I12" s="25">
        <v>20870.000000000004</v>
      </c>
      <c r="J12" s="22">
        <f t="shared" si="4"/>
        <v>0.97335888835649242</v>
      </c>
      <c r="K12" s="1">
        <v>16975</v>
      </c>
      <c r="L12" s="25">
        <v>18679.999999999996</v>
      </c>
      <c r="M12" s="22">
        <f t="shared" si="5"/>
        <v>0.90872591006423997</v>
      </c>
      <c r="N12" s="1">
        <v>41952</v>
      </c>
      <c r="O12" s="25">
        <v>45790.000000000015</v>
      </c>
      <c r="P12" s="22">
        <f t="shared" si="6"/>
        <v>0.91618257261410763</v>
      </c>
      <c r="Q12" s="1">
        <v>38749</v>
      </c>
      <c r="R12" s="25">
        <v>41220.000000000007</v>
      </c>
      <c r="S12" s="22">
        <f t="shared" si="7"/>
        <v>0.94005337214944185</v>
      </c>
      <c r="T12" s="1">
        <v>22913</v>
      </c>
      <c r="U12" s="25">
        <v>23499.999999999996</v>
      </c>
      <c r="V12" s="22">
        <f t="shared" si="8"/>
        <v>0.97502127659574478</v>
      </c>
    </row>
    <row r="13" spans="1:22" ht="13.15" customHeight="1" x14ac:dyDescent="0.2">
      <c r="A13" s="13" t="s">
        <v>9</v>
      </c>
      <c r="B13" s="1">
        <f t="shared" si="1"/>
        <v>109941</v>
      </c>
      <c r="C13" s="1">
        <f t="shared" si="0"/>
        <v>118400</v>
      </c>
      <c r="D13" s="22">
        <f t="shared" si="2"/>
        <v>0.92855574324324319</v>
      </c>
      <c r="E13" s="1">
        <v>7558</v>
      </c>
      <c r="F13" s="25">
        <v>7730</v>
      </c>
      <c r="G13" s="22">
        <f t="shared" si="3"/>
        <v>0.97774902975420441</v>
      </c>
      <c r="H13" s="1">
        <v>16286</v>
      </c>
      <c r="I13" s="25">
        <v>17050.000000000004</v>
      </c>
      <c r="J13" s="22">
        <f t="shared" si="4"/>
        <v>0.95519061583577691</v>
      </c>
      <c r="K13" s="1">
        <v>12500</v>
      </c>
      <c r="L13" s="25">
        <v>13659.999999999998</v>
      </c>
      <c r="M13" s="22">
        <f t="shared" si="5"/>
        <v>0.91508052708638377</v>
      </c>
      <c r="N13" s="1">
        <v>26606</v>
      </c>
      <c r="O13" s="25">
        <v>29919.999999999996</v>
      </c>
      <c r="P13" s="22">
        <f t="shared" si="6"/>
        <v>0.88923796791443865</v>
      </c>
      <c r="Q13" s="1">
        <v>28063</v>
      </c>
      <c r="R13" s="25">
        <v>30160</v>
      </c>
      <c r="S13" s="22">
        <f t="shared" si="7"/>
        <v>0.93047082228116706</v>
      </c>
      <c r="T13" s="1">
        <v>18928</v>
      </c>
      <c r="U13" s="25">
        <v>19879.999999999996</v>
      </c>
      <c r="V13" s="22">
        <f t="shared" si="8"/>
        <v>0.9521126760563382</v>
      </c>
    </row>
    <row r="14" spans="1:22" ht="13.15" customHeight="1" x14ac:dyDescent="0.2">
      <c r="A14" s="13" t="s">
        <v>45</v>
      </c>
      <c r="B14" s="1">
        <f t="shared" si="1"/>
        <v>175200</v>
      </c>
      <c r="C14" s="1">
        <f t="shared" si="0"/>
        <v>188220</v>
      </c>
      <c r="D14" s="22">
        <f t="shared" si="2"/>
        <v>0.93082562958240356</v>
      </c>
      <c r="E14" s="1">
        <v>11086</v>
      </c>
      <c r="F14" s="25">
        <v>11340.000000000002</v>
      </c>
      <c r="G14" s="22">
        <f t="shared" si="3"/>
        <v>0.97760141093474406</v>
      </c>
      <c r="H14" s="1">
        <v>24331</v>
      </c>
      <c r="I14" s="25">
        <v>24840</v>
      </c>
      <c r="J14" s="22">
        <f t="shared" si="4"/>
        <v>0.97950885668276977</v>
      </c>
      <c r="K14" s="1">
        <v>21458</v>
      </c>
      <c r="L14" s="25">
        <v>25030</v>
      </c>
      <c r="M14" s="22">
        <f t="shared" si="5"/>
        <v>0.85729125049940069</v>
      </c>
      <c r="N14" s="1">
        <v>40634</v>
      </c>
      <c r="O14" s="25">
        <v>45439.999999999993</v>
      </c>
      <c r="P14" s="22">
        <f t="shared" si="6"/>
        <v>0.89423415492957758</v>
      </c>
      <c r="Q14" s="1">
        <v>43872</v>
      </c>
      <c r="R14" s="25">
        <v>46750.000000000015</v>
      </c>
      <c r="S14" s="22">
        <f t="shared" si="7"/>
        <v>0.93843850267379647</v>
      </c>
      <c r="T14" s="1">
        <v>33819</v>
      </c>
      <c r="U14" s="25">
        <v>34820</v>
      </c>
      <c r="V14" s="22">
        <f t="shared" si="8"/>
        <v>0.97125215393452036</v>
      </c>
    </row>
    <row r="15" spans="1:22" ht="13.15" customHeight="1" x14ac:dyDescent="0.2">
      <c r="A15" s="13" t="s">
        <v>10</v>
      </c>
      <c r="B15" s="1">
        <f t="shared" si="1"/>
        <v>153388</v>
      </c>
      <c r="C15" s="1">
        <f t="shared" si="0"/>
        <v>161850</v>
      </c>
      <c r="D15" s="22">
        <f t="shared" si="2"/>
        <v>0.9477170219338894</v>
      </c>
      <c r="E15" s="1">
        <v>7726</v>
      </c>
      <c r="F15" s="25">
        <v>7899.9999999999991</v>
      </c>
      <c r="G15" s="22">
        <f t="shared" si="3"/>
        <v>0.97797468354430395</v>
      </c>
      <c r="H15" s="1">
        <v>18977</v>
      </c>
      <c r="I15" s="25">
        <v>19349.999999999996</v>
      </c>
      <c r="J15" s="22">
        <f t="shared" si="4"/>
        <v>0.98072351421188653</v>
      </c>
      <c r="K15" s="1">
        <v>15164</v>
      </c>
      <c r="L15" s="25">
        <v>16020</v>
      </c>
      <c r="M15" s="22">
        <f t="shared" si="5"/>
        <v>0.94656679151061174</v>
      </c>
      <c r="N15" s="1">
        <v>32682</v>
      </c>
      <c r="O15" s="25">
        <v>35709.999999999993</v>
      </c>
      <c r="P15" s="22">
        <f t="shared" si="6"/>
        <v>0.91520582469896405</v>
      </c>
      <c r="Q15" s="1">
        <v>44048</v>
      </c>
      <c r="R15" s="25">
        <v>46380.000000000007</v>
      </c>
      <c r="S15" s="22">
        <f t="shared" si="7"/>
        <v>0.94971970677015938</v>
      </c>
      <c r="T15" s="1">
        <v>34791</v>
      </c>
      <c r="U15" s="25">
        <v>36489.999999999993</v>
      </c>
      <c r="V15" s="22">
        <f t="shared" si="8"/>
        <v>0.95343929843792841</v>
      </c>
    </row>
    <row r="16" spans="1:22" ht="13.15" customHeight="1" x14ac:dyDescent="0.2">
      <c r="A16" s="13" t="s">
        <v>11</v>
      </c>
      <c r="B16" s="1">
        <f t="shared" si="1"/>
        <v>188469</v>
      </c>
      <c r="C16" s="1">
        <f t="shared" si="0"/>
        <v>195930</v>
      </c>
      <c r="D16" s="22">
        <f t="shared" si="2"/>
        <v>0.96192007349563624</v>
      </c>
      <c r="E16" s="1">
        <v>11953</v>
      </c>
      <c r="F16" s="25">
        <v>12029.999999999998</v>
      </c>
      <c r="G16" s="22">
        <f t="shared" si="3"/>
        <v>0.99359933499584385</v>
      </c>
      <c r="H16" s="1">
        <v>26908</v>
      </c>
      <c r="I16" s="25">
        <v>27750</v>
      </c>
      <c r="J16" s="22">
        <f t="shared" si="4"/>
        <v>0.96965765765765766</v>
      </c>
      <c r="K16" s="1">
        <v>19494</v>
      </c>
      <c r="L16" s="25">
        <v>19899.999999999993</v>
      </c>
      <c r="M16" s="22">
        <f t="shared" si="5"/>
        <v>0.97959798994974912</v>
      </c>
      <c r="N16" s="1">
        <v>39798</v>
      </c>
      <c r="O16" s="25">
        <v>42569.999999999993</v>
      </c>
      <c r="P16" s="22">
        <f t="shared" si="6"/>
        <v>0.93488372093023275</v>
      </c>
      <c r="Q16" s="1">
        <v>50433</v>
      </c>
      <c r="R16" s="25">
        <v>52800</v>
      </c>
      <c r="S16" s="22">
        <f t="shared" si="7"/>
        <v>0.95517045454545457</v>
      </c>
      <c r="T16" s="1">
        <v>39883</v>
      </c>
      <c r="U16" s="25">
        <v>40880</v>
      </c>
      <c r="V16" s="22">
        <f t="shared" si="8"/>
        <v>0.97561154598825828</v>
      </c>
    </row>
    <row r="17" spans="1:22" ht="13.15" customHeight="1" x14ac:dyDescent="0.2">
      <c r="A17" s="13" t="s">
        <v>12</v>
      </c>
      <c r="B17" s="1">
        <f t="shared" si="1"/>
        <v>59884</v>
      </c>
      <c r="C17" s="1">
        <f t="shared" si="0"/>
        <v>62225</v>
      </c>
      <c r="D17" s="22">
        <f t="shared" si="2"/>
        <v>0.96237846524708714</v>
      </c>
      <c r="E17" s="1">
        <v>3190</v>
      </c>
      <c r="F17" s="25">
        <v>3309.9999999999995</v>
      </c>
      <c r="G17" s="22">
        <f t="shared" si="3"/>
        <v>0.96374622356495476</v>
      </c>
      <c r="H17" s="1">
        <v>7367</v>
      </c>
      <c r="I17" s="25">
        <v>7484.9999999999991</v>
      </c>
      <c r="J17" s="22">
        <f t="shared" si="4"/>
        <v>0.98423513694054787</v>
      </c>
      <c r="K17" s="1">
        <v>6074</v>
      </c>
      <c r="L17" s="25">
        <v>6000</v>
      </c>
      <c r="M17" s="22">
        <f t="shared" si="5"/>
        <v>1.0123333333333333</v>
      </c>
      <c r="N17" s="1">
        <v>13496</v>
      </c>
      <c r="O17" s="25">
        <v>14485.000000000004</v>
      </c>
      <c r="P17" s="22">
        <f t="shared" si="6"/>
        <v>0.93172247152226417</v>
      </c>
      <c r="Q17" s="1">
        <v>16324</v>
      </c>
      <c r="R17" s="25">
        <v>17065</v>
      </c>
      <c r="S17" s="22">
        <f t="shared" si="7"/>
        <v>0.95657779079988281</v>
      </c>
      <c r="T17" s="1">
        <v>13433</v>
      </c>
      <c r="U17" s="25">
        <v>13879.999999999998</v>
      </c>
      <c r="V17" s="22">
        <f t="shared" si="8"/>
        <v>0.96779538904899143</v>
      </c>
    </row>
    <row r="18" spans="1:22" ht="13.15" customHeight="1" x14ac:dyDescent="0.2">
      <c r="A18" s="13" t="s">
        <v>13</v>
      </c>
      <c r="B18" s="1">
        <f t="shared" si="1"/>
        <v>323636</v>
      </c>
      <c r="C18" s="1">
        <f t="shared" si="0"/>
        <v>352010</v>
      </c>
      <c r="D18" s="22">
        <f t="shared" si="2"/>
        <v>0.91939433538819915</v>
      </c>
      <c r="E18" s="1">
        <v>17370</v>
      </c>
      <c r="F18" s="25">
        <v>17910</v>
      </c>
      <c r="G18" s="22">
        <f t="shared" si="3"/>
        <v>0.96984924623115576</v>
      </c>
      <c r="H18" s="1">
        <v>39882</v>
      </c>
      <c r="I18" s="25">
        <v>41370</v>
      </c>
      <c r="J18" s="22">
        <f t="shared" si="4"/>
        <v>0.96403190717911535</v>
      </c>
      <c r="K18" s="1">
        <v>42161</v>
      </c>
      <c r="L18" s="25">
        <v>48860.000000000007</v>
      </c>
      <c r="M18" s="22">
        <f t="shared" si="5"/>
        <v>0.86289398280802276</v>
      </c>
      <c r="N18" s="1">
        <v>81811</v>
      </c>
      <c r="O18" s="25">
        <v>93449.999999999971</v>
      </c>
      <c r="P18" s="22">
        <f t="shared" si="6"/>
        <v>0.8754521134296418</v>
      </c>
      <c r="Q18" s="1">
        <v>83959</v>
      </c>
      <c r="R18" s="25">
        <v>89080</v>
      </c>
      <c r="S18" s="22">
        <f t="shared" si="7"/>
        <v>0.94251234845083076</v>
      </c>
      <c r="T18" s="1">
        <v>58453</v>
      </c>
      <c r="U18" s="25">
        <v>61340.000000000015</v>
      </c>
      <c r="V18" s="22">
        <f t="shared" si="8"/>
        <v>0.95293446364525569</v>
      </c>
    </row>
    <row r="19" spans="1:22" ht="13.15" customHeight="1" x14ac:dyDescent="0.2">
      <c r="A19" s="13" t="s">
        <v>14</v>
      </c>
      <c r="B19" s="1">
        <f t="shared" si="1"/>
        <v>49429</v>
      </c>
      <c r="C19" s="1">
        <f t="shared" si="0"/>
        <v>51215</v>
      </c>
      <c r="D19" s="22">
        <f t="shared" si="2"/>
        <v>0.96512740408083564</v>
      </c>
      <c r="E19" s="1">
        <v>3590</v>
      </c>
      <c r="F19" s="25">
        <v>3670.0000000000005</v>
      </c>
      <c r="G19" s="22">
        <f t="shared" si="3"/>
        <v>0.9782016348773841</v>
      </c>
      <c r="H19" s="1">
        <v>7740</v>
      </c>
      <c r="I19" s="25">
        <v>8049.9999999999991</v>
      </c>
      <c r="J19" s="22">
        <f t="shared" si="4"/>
        <v>0.96149068322981379</v>
      </c>
      <c r="K19" s="1">
        <v>6136</v>
      </c>
      <c r="L19" s="25">
        <v>6095</v>
      </c>
      <c r="M19" s="22">
        <f t="shared" si="5"/>
        <v>1.0067268252666119</v>
      </c>
      <c r="N19" s="1">
        <v>11690</v>
      </c>
      <c r="O19" s="25">
        <v>12160</v>
      </c>
      <c r="P19" s="22">
        <f t="shared" si="6"/>
        <v>0.96134868421052633</v>
      </c>
      <c r="Q19" s="1">
        <v>12176</v>
      </c>
      <c r="R19" s="25">
        <v>12840.000000000004</v>
      </c>
      <c r="S19" s="22">
        <f t="shared" si="7"/>
        <v>0.94828660436137047</v>
      </c>
      <c r="T19" s="1">
        <v>8097</v>
      </c>
      <c r="U19" s="25">
        <v>8399.9999999999982</v>
      </c>
      <c r="V19" s="22">
        <f t="shared" si="8"/>
        <v>0.96392857142857169</v>
      </c>
    </row>
    <row r="20" spans="1:22" ht="13.15" customHeight="1" x14ac:dyDescent="0.2">
      <c r="A20" s="13" t="s">
        <v>15</v>
      </c>
      <c r="B20" s="1">
        <f t="shared" si="1"/>
        <v>117239</v>
      </c>
      <c r="C20" s="1">
        <f t="shared" si="0"/>
        <v>125450</v>
      </c>
      <c r="D20" s="22">
        <f t="shared" si="2"/>
        <v>0.93454762853726581</v>
      </c>
      <c r="E20" s="1">
        <v>7543</v>
      </c>
      <c r="F20" s="25">
        <v>7870</v>
      </c>
      <c r="G20" s="22">
        <f t="shared" si="3"/>
        <v>0.95844980940279545</v>
      </c>
      <c r="H20" s="1">
        <v>16906</v>
      </c>
      <c r="I20" s="25">
        <v>17884.999999999996</v>
      </c>
      <c r="J20" s="22">
        <f t="shared" si="4"/>
        <v>0.94526139222812433</v>
      </c>
      <c r="K20" s="1">
        <v>12553</v>
      </c>
      <c r="L20" s="25">
        <v>13415</v>
      </c>
      <c r="M20" s="22">
        <f t="shared" si="5"/>
        <v>0.93574357062989189</v>
      </c>
      <c r="N20" s="1">
        <v>27525</v>
      </c>
      <c r="O20" s="25">
        <v>30470</v>
      </c>
      <c r="P20" s="22">
        <f t="shared" si="6"/>
        <v>0.90334755497210373</v>
      </c>
      <c r="Q20" s="1">
        <v>30552</v>
      </c>
      <c r="R20" s="25">
        <v>32849.999999999993</v>
      </c>
      <c r="S20" s="22">
        <f t="shared" si="7"/>
        <v>0.9300456621004568</v>
      </c>
      <c r="T20" s="1">
        <v>22160</v>
      </c>
      <c r="U20" s="25">
        <v>22960.000000000004</v>
      </c>
      <c r="V20" s="22">
        <f t="shared" si="8"/>
        <v>0.96515679442508695</v>
      </c>
    </row>
    <row r="21" spans="1:22" ht="13.15" customHeight="1" x14ac:dyDescent="0.2">
      <c r="A21" s="13" t="s">
        <v>16</v>
      </c>
      <c r="B21" s="1">
        <f t="shared" si="1"/>
        <v>417679</v>
      </c>
      <c r="C21" s="1">
        <f t="shared" si="0"/>
        <v>441850</v>
      </c>
      <c r="D21" s="22">
        <f t="shared" si="2"/>
        <v>0.94529591490324771</v>
      </c>
      <c r="E21" s="1">
        <v>27692</v>
      </c>
      <c r="F21" s="25">
        <v>28600</v>
      </c>
      <c r="G21" s="22">
        <f t="shared" si="3"/>
        <v>0.9682517482517482</v>
      </c>
      <c r="H21" s="1">
        <v>59747</v>
      </c>
      <c r="I21" s="25">
        <v>61500.000000000007</v>
      </c>
      <c r="J21" s="22">
        <f t="shared" si="4"/>
        <v>0.97149593495934949</v>
      </c>
      <c r="K21" s="1">
        <v>50549</v>
      </c>
      <c r="L21" s="25">
        <v>55840.000000000007</v>
      </c>
      <c r="M21" s="22">
        <f t="shared" si="5"/>
        <v>0.90524713467048701</v>
      </c>
      <c r="N21" s="1">
        <v>106255</v>
      </c>
      <c r="O21" s="25">
        <v>113839.99999999997</v>
      </c>
      <c r="P21" s="22">
        <f t="shared" si="6"/>
        <v>0.93337139845397077</v>
      </c>
      <c r="Q21" s="1">
        <v>101624</v>
      </c>
      <c r="R21" s="25">
        <v>107800.00000000001</v>
      </c>
      <c r="S21" s="22">
        <f t="shared" si="7"/>
        <v>0.94270871985157689</v>
      </c>
      <c r="T21" s="1">
        <v>71812</v>
      </c>
      <c r="U21" s="25">
        <v>74270.000000000015</v>
      </c>
      <c r="V21" s="22">
        <f t="shared" si="8"/>
        <v>0.96690453749831673</v>
      </c>
    </row>
    <row r="22" spans="1:22" ht="13.15" customHeight="1" x14ac:dyDescent="0.2">
      <c r="A22" s="13" t="s">
        <v>17</v>
      </c>
      <c r="B22" s="1">
        <f t="shared" si="1"/>
        <v>47728</v>
      </c>
      <c r="C22" s="1">
        <f t="shared" si="0"/>
        <v>49035</v>
      </c>
      <c r="D22" s="22">
        <f t="shared" si="2"/>
        <v>0.97334556949117979</v>
      </c>
      <c r="E22" s="1">
        <v>2804</v>
      </c>
      <c r="F22" s="25">
        <v>2730.0000000000005</v>
      </c>
      <c r="G22" s="22">
        <f t="shared" si="3"/>
        <v>1.027106227106227</v>
      </c>
      <c r="H22" s="1">
        <v>6059</v>
      </c>
      <c r="I22" s="25">
        <v>6210</v>
      </c>
      <c r="J22" s="22">
        <f t="shared" si="4"/>
        <v>0.97568438003220614</v>
      </c>
      <c r="K22" s="1">
        <v>4899</v>
      </c>
      <c r="L22" s="25">
        <v>4865</v>
      </c>
      <c r="M22" s="22">
        <f t="shared" si="5"/>
        <v>1.006988694758479</v>
      </c>
      <c r="N22" s="1">
        <v>10013</v>
      </c>
      <c r="O22" s="25">
        <v>10460.000000000002</v>
      </c>
      <c r="P22" s="22">
        <f t="shared" si="6"/>
        <v>0.95726577437858495</v>
      </c>
      <c r="Q22" s="1">
        <v>13072</v>
      </c>
      <c r="R22" s="25">
        <v>13504.999999999998</v>
      </c>
      <c r="S22" s="22">
        <f t="shared" si="7"/>
        <v>0.9679378008145133</v>
      </c>
      <c r="T22" s="1">
        <v>10881</v>
      </c>
      <c r="U22" s="25">
        <v>11265</v>
      </c>
      <c r="V22" s="22">
        <f t="shared" si="8"/>
        <v>0.96591211717709724</v>
      </c>
    </row>
    <row r="23" spans="1:22" ht="13.15" customHeight="1" x14ac:dyDescent="0.2">
      <c r="A23" s="13" t="s">
        <v>18</v>
      </c>
      <c r="B23" s="1">
        <f t="shared" si="1"/>
        <v>605054</v>
      </c>
      <c r="C23" s="1">
        <f t="shared" si="0"/>
        <v>646140</v>
      </c>
      <c r="D23" s="22">
        <f t="shared" si="2"/>
        <v>0.93641316123440743</v>
      </c>
      <c r="E23" s="1">
        <v>38547</v>
      </c>
      <c r="F23" s="25">
        <v>39750</v>
      </c>
      <c r="G23" s="22">
        <f t="shared" si="3"/>
        <v>0.96973584905660382</v>
      </c>
      <c r="H23" s="1">
        <v>83097</v>
      </c>
      <c r="I23" s="25">
        <v>83609.999999999985</v>
      </c>
      <c r="J23" s="22">
        <f t="shared" si="4"/>
        <v>0.99386437029063524</v>
      </c>
      <c r="K23" s="1">
        <v>68685</v>
      </c>
      <c r="L23" s="25">
        <v>79940.000000000015</v>
      </c>
      <c r="M23" s="22">
        <f t="shared" si="5"/>
        <v>0.85920690517888398</v>
      </c>
      <c r="N23" s="1">
        <v>171672</v>
      </c>
      <c r="O23" s="25">
        <v>191549.99999999997</v>
      </c>
      <c r="P23" s="22">
        <f t="shared" si="6"/>
        <v>0.89622552858261562</v>
      </c>
      <c r="Q23" s="1">
        <v>152354</v>
      </c>
      <c r="R23" s="25">
        <v>160860.00000000006</v>
      </c>
      <c r="S23" s="22">
        <f t="shared" si="7"/>
        <v>0.94712172075096324</v>
      </c>
      <c r="T23" s="1">
        <v>90699</v>
      </c>
      <c r="U23" s="25">
        <v>90430.000000000029</v>
      </c>
      <c r="V23" s="22">
        <f t="shared" si="8"/>
        <v>1.002974676545394</v>
      </c>
    </row>
    <row r="24" spans="1:22" ht="13.15" customHeight="1" x14ac:dyDescent="0.2">
      <c r="A24" s="13" t="s">
        <v>19</v>
      </c>
      <c r="B24" s="1">
        <f t="shared" si="1"/>
        <v>31592</v>
      </c>
      <c r="C24" s="1">
        <f t="shared" si="0"/>
        <v>32380</v>
      </c>
      <c r="D24" s="22">
        <f t="shared" si="2"/>
        <v>0.97566399011735638</v>
      </c>
      <c r="E24" s="1">
        <v>1637</v>
      </c>
      <c r="F24" s="25">
        <v>1730</v>
      </c>
      <c r="G24" s="22">
        <f t="shared" si="3"/>
        <v>0.94624277456647399</v>
      </c>
      <c r="H24" s="1">
        <v>3717</v>
      </c>
      <c r="I24" s="25">
        <v>3720.0000000000009</v>
      </c>
      <c r="J24" s="22">
        <f t="shared" si="4"/>
        <v>0.99919354838709651</v>
      </c>
      <c r="K24" s="1">
        <v>2785</v>
      </c>
      <c r="L24" s="25">
        <v>2984.9999999999995</v>
      </c>
      <c r="M24" s="22">
        <f t="shared" si="5"/>
        <v>0.93299832495812407</v>
      </c>
      <c r="N24" s="1">
        <v>6680</v>
      </c>
      <c r="O24" s="25">
        <v>7150.0000000000009</v>
      </c>
      <c r="P24" s="22">
        <f t="shared" si="6"/>
        <v>0.93426573426573412</v>
      </c>
      <c r="Q24" s="1">
        <v>9821</v>
      </c>
      <c r="R24" s="25">
        <v>9690</v>
      </c>
      <c r="S24" s="22">
        <f t="shared" si="7"/>
        <v>1.0135190918472652</v>
      </c>
      <c r="T24" s="1">
        <v>6952</v>
      </c>
      <c r="U24" s="25">
        <v>7105</v>
      </c>
      <c r="V24" s="22">
        <f t="shared" si="8"/>
        <v>0.97846586910626321</v>
      </c>
    </row>
    <row r="25" spans="1:22" ht="13.15" customHeight="1" x14ac:dyDescent="0.2">
      <c r="A25" s="13" t="s">
        <v>20</v>
      </c>
      <c r="B25" s="1">
        <f t="shared" si="1"/>
        <v>65769</v>
      </c>
      <c r="C25" s="1">
        <f t="shared" si="0"/>
        <v>68900</v>
      </c>
      <c r="D25" s="22">
        <f t="shared" si="2"/>
        <v>0.95455732946298988</v>
      </c>
      <c r="E25" s="1">
        <v>4228</v>
      </c>
      <c r="F25" s="25">
        <v>4280</v>
      </c>
      <c r="G25" s="22">
        <f t="shared" si="3"/>
        <v>0.98785046728971959</v>
      </c>
      <c r="H25" s="1">
        <v>8920</v>
      </c>
      <c r="I25" s="25">
        <v>9309.9999999999982</v>
      </c>
      <c r="J25" s="22">
        <f t="shared" si="4"/>
        <v>0.95810955961331923</v>
      </c>
      <c r="K25" s="1">
        <v>7307</v>
      </c>
      <c r="L25" s="25">
        <v>7450</v>
      </c>
      <c r="M25" s="22">
        <f t="shared" si="5"/>
        <v>0.98080536912751681</v>
      </c>
      <c r="N25" s="1">
        <v>14188</v>
      </c>
      <c r="O25" s="25">
        <v>15379.999999999996</v>
      </c>
      <c r="P25" s="22">
        <f t="shared" si="6"/>
        <v>0.92249674902470769</v>
      </c>
      <c r="Q25" s="1">
        <v>17339</v>
      </c>
      <c r="R25" s="25">
        <v>18260</v>
      </c>
      <c r="S25" s="22">
        <f t="shared" si="7"/>
        <v>0.94956188389923335</v>
      </c>
      <c r="T25" s="1">
        <v>13787</v>
      </c>
      <c r="U25" s="25">
        <v>14220</v>
      </c>
      <c r="V25" s="22">
        <f t="shared" si="8"/>
        <v>0.96954992967651199</v>
      </c>
    </row>
    <row r="26" spans="1:22" ht="13.15" customHeight="1" x14ac:dyDescent="0.2">
      <c r="A26" s="19" t="s">
        <v>21</v>
      </c>
      <c r="B26" s="20">
        <f t="shared" si="1"/>
        <v>4806396</v>
      </c>
      <c r="C26" s="20">
        <f t="shared" si="0"/>
        <v>5123135</v>
      </c>
      <c r="D26" s="21">
        <f t="shared" si="2"/>
        <v>0.93817476994067106</v>
      </c>
      <c r="E26" s="20">
        <v>296156</v>
      </c>
      <c r="F26" s="20">
        <v>302380</v>
      </c>
      <c r="G26" s="21">
        <f t="shared" si="3"/>
        <v>0.97941662808386798</v>
      </c>
      <c r="H26" s="20">
        <v>647855</v>
      </c>
      <c r="I26" s="20">
        <v>663400</v>
      </c>
      <c r="J26" s="21">
        <f t="shared" si="4"/>
        <v>0.97656768164003616</v>
      </c>
      <c r="K26" s="20">
        <v>574004</v>
      </c>
      <c r="L26" s="20">
        <v>648510</v>
      </c>
      <c r="M26" s="21">
        <f t="shared" si="5"/>
        <v>0.88511202602889705</v>
      </c>
      <c r="N26" s="20">
        <v>1271157</v>
      </c>
      <c r="O26" s="20">
        <v>1407035</v>
      </c>
      <c r="P26" s="21">
        <f t="shared" si="6"/>
        <v>0.90342955221440835</v>
      </c>
      <c r="Q26" s="20">
        <v>1215158</v>
      </c>
      <c r="R26" s="20">
        <v>1282300</v>
      </c>
      <c r="S26" s="21">
        <f t="shared" si="7"/>
        <v>0.94763939795679641</v>
      </c>
      <c r="T26" s="20">
        <v>802066</v>
      </c>
      <c r="U26" s="20">
        <v>819510</v>
      </c>
      <c r="V26" s="21">
        <f t="shared" si="8"/>
        <v>0.9787141096508889</v>
      </c>
    </row>
    <row r="28" spans="1:22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">
      <c r="A29" s="3" t="str">
        <f>Ethnicity!A29</f>
        <v xml:space="preserve">           Population is based on projections provided by Stats NZ in Dec 2020. </v>
      </c>
    </row>
    <row r="31" spans="1:22" x14ac:dyDescent="0.2">
      <c r="B31" s="5"/>
    </row>
  </sheetData>
  <pageMargins left="0.31496062992125984" right="0.31496062992125984" top="0.55118110236220474" bottom="0.35433070866141736" header="0.31496062992125984" footer="0.31496062992125984"/>
  <pageSetup paperSize="9" scale="63" orientation="landscape" r:id="rId1"/>
  <rowBreaks count="2" manualBreakCount="2">
    <brk id="27" max="16383" man="1"/>
    <brk id="53" max="16383" man="1"/>
  </rowBreaks>
  <ignoredErrors>
    <ignoredError sqref="A1:XFD5 A27:XFD28 D6:D25 G6:G25 J6:J25 M6:M25 P6:P25 S6:S25 V6:XFD25 B30:XFD30 B29:XFD29 D26 A33:XFD34 C31:XFD31 G26 J26 M26 P26 S26 V26:XFD26 C32:XFD32 A36:XFD1048576 B35:XFD35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34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 activeCell="A31" sqref="A31"/>
    </sheetView>
  </sheetViews>
  <sheetFormatPr defaultColWidth="9.140625" defaultRowHeight="12" x14ac:dyDescent="0.2"/>
  <cols>
    <col min="1" max="1" width="27.7109375" style="3" customWidth="1"/>
    <col min="2" max="19" width="9.42578125" style="3" customWidth="1"/>
    <col min="20" max="20" width="3.42578125" style="3" customWidth="1"/>
    <col min="21" max="16384" width="9.140625" style="3"/>
  </cols>
  <sheetData>
    <row r="1" spans="1:22" ht="15" x14ac:dyDescent="0.2">
      <c r="A1" s="24" t="str">
        <f>SUBSTITUTE(Ethnicity!A1,"Ethnicity","Deprivation")</f>
        <v>Access to Primary Care by Deprivation (July 2021)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2" x14ac:dyDescent="0.2">
      <c r="A2" s="12" t="s">
        <v>42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2" ht="13.15" customHeight="1" x14ac:dyDescent="0.2">
      <c r="B4" s="14" t="s">
        <v>0</v>
      </c>
      <c r="C4" s="15"/>
      <c r="D4" s="15"/>
      <c r="E4" s="14" t="s">
        <v>34</v>
      </c>
      <c r="F4" s="15"/>
      <c r="G4" s="15"/>
      <c r="H4" s="14" t="s">
        <v>35</v>
      </c>
      <c r="I4" s="15"/>
      <c r="J4" s="15"/>
      <c r="K4" s="14" t="s">
        <v>36</v>
      </c>
      <c r="L4" s="15"/>
      <c r="M4" s="15"/>
      <c r="N4" s="14" t="s">
        <v>37</v>
      </c>
      <c r="O4" s="15"/>
      <c r="P4" s="15"/>
      <c r="Q4" s="14" t="s">
        <v>46</v>
      </c>
      <c r="R4" s="15"/>
      <c r="S4" s="15"/>
    </row>
    <row r="5" spans="1:22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</row>
    <row r="6" spans="1:22" ht="13.15" customHeight="1" x14ac:dyDescent="0.2">
      <c r="A6" s="13" t="s">
        <v>4</v>
      </c>
      <c r="B6" s="1">
        <f>Ethnicity!B6</f>
        <v>464724</v>
      </c>
      <c r="C6" s="1">
        <f>F6+I6+L6+O6+R6</f>
        <v>509010</v>
      </c>
      <c r="D6" s="22">
        <f>IF(B6=0,"",B6/C6)</f>
        <v>0.91299581540637709</v>
      </c>
      <c r="E6" s="1">
        <v>105016</v>
      </c>
      <c r="F6" s="25">
        <v>116025.76375234826</v>
      </c>
      <c r="G6" s="22">
        <f>IF(E6=0,"",E6/F6)</f>
        <v>0.90510931885914492</v>
      </c>
      <c r="H6" s="1">
        <v>100041</v>
      </c>
      <c r="I6" s="25">
        <v>112938.37607223846</v>
      </c>
      <c r="J6" s="22">
        <f>IF(H6=0,"",H6/I6)</f>
        <v>0.88580165112353881</v>
      </c>
      <c r="K6" s="1">
        <v>87618</v>
      </c>
      <c r="L6" s="25">
        <v>98057.358635894561</v>
      </c>
      <c r="M6" s="22">
        <f>IF(K6=0,"",K6/L6)</f>
        <v>0.89353824352277456</v>
      </c>
      <c r="N6" s="1">
        <v>78751</v>
      </c>
      <c r="O6" s="25">
        <v>89026.023866667136</v>
      </c>
      <c r="P6" s="22">
        <f>IF(N6=0,"",N6/O6)</f>
        <v>0.88458404160500448</v>
      </c>
      <c r="Q6" s="1">
        <v>81406</v>
      </c>
      <c r="R6" s="25">
        <v>92962.477672851586</v>
      </c>
      <c r="S6" s="22">
        <f>IF(Q6=0,"",Q6/R6)</f>
        <v>0.87568664301826693</v>
      </c>
      <c r="U6" s="5"/>
      <c r="V6" s="5"/>
    </row>
    <row r="7" spans="1:22" ht="13.15" customHeight="1" x14ac:dyDescent="0.2">
      <c r="A7" s="13" t="s">
        <v>5</v>
      </c>
      <c r="B7" s="1">
        <f>Ethnicity!B7</f>
        <v>250629</v>
      </c>
      <c r="C7" s="1">
        <f t="shared" ref="C7:C25" si="0">F7+I7+L7+O7+R7</f>
        <v>266210</v>
      </c>
      <c r="D7" s="22">
        <f t="shared" ref="D7:D26" si="1">IF(B7=0,"",B7/C7)</f>
        <v>0.94147101912024345</v>
      </c>
      <c r="E7" s="1">
        <v>36837</v>
      </c>
      <c r="F7" s="25">
        <v>32284.355563062982</v>
      </c>
      <c r="G7" s="22">
        <f t="shared" ref="G7:G26" si="2">IF(E7=0,"",E7/F7)</f>
        <v>1.141017045486445</v>
      </c>
      <c r="H7" s="1">
        <v>42420</v>
      </c>
      <c r="I7" s="25">
        <v>46269.119405154102</v>
      </c>
      <c r="J7" s="22">
        <f t="shared" ref="J7:J26" si="3">IF(H7=0,"",H7/I7)</f>
        <v>0.9168101866938636</v>
      </c>
      <c r="K7" s="1">
        <v>55643</v>
      </c>
      <c r="L7" s="25">
        <v>58758.12602631421</v>
      </c>
      <c r="M7" s="22">
        <f t="shared" ref="M7:M26" si="4">IF(K7=0,"",K7/L7)</f>
        <v>0.94698391121392922</v>
      </c>
      <c r="N7" s="1">
        <v>53991</v>
      </c>
      <c r="O7" s="25">
        <v>61591.609884065125</v>
      </c>
      <c r="P7" s="22">
        <f t="shared" ref="P7:P26" si="5">IF(N7=0,"",N7/O7)</f>
        <v>0.87659666798169633</v>
      </c>
      <c r="Q7" s="1">
        <v>54096</v>
      </c>
      <c r="R7" s="25">
        <v>67306.789121403592</v>
      </c>
      <c r="S7" s="22">
        <f t="shared" ref="S7:S26" si="6">IF(Q7=0,"",Q7/R7)</f>
        <v>0.80372278496936123</v>
      </c>
      <c r="U7" s="5"/>
      <c r="V7" s="5"/>
    </row>
    <row r="8" spans="1:22" ht="13.15" customHeight="1" x14ac:dyDescent="0.2">
      <c r="A8" s="13" t="s">
        <v>6</v>
      </c>
      <c r="B8" s="1">
        <f>Ethnicity!B8</f>
        <v>554576</v>
      </c>
      <c r="C8" s="1">
        <f t="shared" si="0"/>
        <v>586980</v>
      </c>
      <c r="D8" s="22">
        <f t="shared" si="1"/>
        <v>0.9447953933694504</v>
      </c>
      <c r="E8" s="1">
        <v>191800</v>
      </c>
      <c r="F8" s="25">
        <v>179048.57022682345</v>
      </c>
      <c r="G8" s="22">
        <f t="shared" si="2"/>
        <v>1.0712177134786538</v>
      </c>
      <c r="H8" s="1">
        <v>118594</v>
      </c>
      <c r="I8" s="25">
        <v>130466.34673920067</v>
      </c>
      <c r="J8" s="22">
        <f t="shared" si="3"/>
        <v>0.90900069607273337</v>
      </c>
      <c r="K8" s="1">
        <v>97840</v>
      </c>
      <c r="L8" s="25">
        <v>117042.63816162202</v>
      </c>
      <c r="M8" s="22">
        <f t="shared" si="4"/>
        <v>0.83593467762487161</v>
      </c>
      <c r="N8" s="1">
        <v>84745</v>
      </c>
      <c r="O8" s="25">
        <v>104252.75747768674</v>
      </c>
      <c r="P8" s="22">
        <f t="shared" si="5"/>
        <v>0.81288017746809249</v>
      </c>
      <c r="Q8" s="1">
        <v>46163</v>
      </c>
      <c r="R8" s="25">
        <v>56169.687394667148</v>
      </c>
      <c r="S8" s="22">
        <f t="shared" si="6"/>
        <v>0.82184897479744212</v>
      </c>
      <c r="U8" s="5"/>
      <c r="V8" s="5"/>
    </row>
    <row r="9" spans="1:22" ht="13.15" customHeight="1" x14ac:dyDescent="0.2">
      <c r="A9" s="13" t="s">
        <v>43</v>
      </c>
      <c r="B9" s="1">
        <f>Ethnicity!B9</f>
        <v>303565</v>
      </c>
      <c r="C9" s="1">
        <f t="shared" si="0"/>
        <v>326430</v>
      </c>
      <c r="D9" s="22">
        <f t="shared" si="1"/>
        <v>0.92995435468553744</v>
      </c>
      <c r="E9" s="1">
        <v>97658</v>
      </c>
      <c r="F9" s="25">
        <v>102486.36518265452</v>
      </c>
      <c r="G9" s="22">
        <f t="shared" si="2"/>
        <v>0.95288773122113113</v>
      </c>
      <c r="H9" s="1">
        <v>70594</v>
      </c>
      <c r="I9" s="25">
        <v>76574.648235599656</v>
      </c>
      <c r="J9" s="22">
        <f t="shared" si="3"/>
        <v>0.92189780334088112</v>
      </c>
      <c r="K9" s="1">
        <v>51972</v>
      </c>
      <c r="L9" s="25">
        <v>58818.33071765046</v>
      </c>
      <c r="M9" s="22">
        <f t="shared" si="4"/>
        <v>0.88360209080881003</v>
      </c>
      <c r="N9" s="1">
        <v>40259</v>
      </c>
      <c r="O9" s="25">
        <v>47948.737128071429</v>
      </c>
      <c r="P9" s="22">
        <f t="shared" si="5"/>
        <v>0.83962586736055045</v>
      </c>
      <c r="Q9" s="1">
        <v>35972</v>
      </c>
      <c r="R9" s="25">
        <v>40601.918736023916</v>
      </c>
      <c r="S9" s="22">
        <f t="shared" si="6"/>
        <v>0.88596798180584413</v>
      </c>
      <c r="U9" s="5"/>
      <c r="V9" s="5"/>
    </row>
    <row r="10" spans="1:22" ht="13.15" customHeight="1" x14ac:dyDescent="0.2">
      <c r="A10" s="13" t="s">
        <v>7</v>
      </c>
      <c r="B10" s="1">
        <f>Ethnicity!B10</f>
        <v>568457</v>
      </c>
      <c r="C10" s="1">
        <f t="shared" si="0"/>
        <v>601490</v>
      </c>
      <c r="D10" s="22">
        <f t="shared" si="1"/>
        <v>0.9450813812365958</v>
      </c>
      <c r="E10" s="1">
        <v>96402</v>
      </c>
      <c r="F10" s="25">
        <v>104653.535012077</v>
      </c>
      <c r="G10" s="22">
        <f t="shared" si="2"/>
        <v>0.92115378605104192</v>
      </c>
      <c r="H10" s="1">
        <v>92813</v>
      </c>
      <c r="I10" s="25">
        <v>98950.182959604426</v>
      </c>
      <c r="J10" s="22">
        <f t="shared" si="3"/>
        <v>0.93797704283063454</v>
      </c>
      <c r="K10" s="1">
        <v>76033</v>
      </c>
      <c r="L10" s="25">
        <v>83569.71683067939</v>
      </c>
      <c r="M10" s="22">
        <f t="shared" si="4"/>
        <v>0.90981521636659923</v>
      </c>
      <c r="N10" s="1">
        <v>90007</v>
      </c>
      <c r="O10" s="25">
        <v>93595.917459325341</v>
      </c>
      <c r="P10" s="22">
        <f t="shared" si="5"/>
        <v>0.9616551922696307</v>
      </c>
      <c r="Q10" s="1">
        <v>195829</v>
      </c>
      <c r="R10" s="25">
        <v>220720.64773831386</v>
      </c>
      <c r="S10" s="22">
        <f t="shared" si="6"/>
        <v>0.88722555867167729</v>
      </c>
      <c r="U10" s="5"/>
      <c r="V10" s="5"/>
    </row>
    <row r="11" spans="1:22" ht="13.15" customHeight="1" x14ac:dyDescent="0.2">
      <c r="A11" s="13" t="s">
        <v>44</v>
      </c>
      <c r="B11" s="1">
        <f>Ethnicity!B11</f>
        <v>168613</v>
      </c>
      <c r="C11" s="1">
        <f t="shared" si="0"/>
        <v>179350</v>
      </c>
      <c r="D11" s="22">
        <f t="shared" si="1"/>
        <v>0.94013381655979933</v>
      </c>
      <c r="E11" s="1">
        <v>26335</v>
      </c>
      <c r="F11" s="25">
        <v>25769.957829289251</v>
      </c>
      <c r="G11" s="22">
        <f t="shared" si="2"/>
        <v>1.0219263909725356</v>
      </c>
      <c r="H11" s="1">
        <v>23617</v>
      </c>
      <c r="I11" s="25">
        <v>24656.677927163139</v>
      </c>
      <c r="J11" s="22">
        <f t="shared" si="3"/>
        <v>0.95783381969645742</v>
      </c>
      <c r="K11" s="1">
        <v>31046</v>
      </c>
      <c r="L11" s="25">
        <v>34487.830382984401</v>
      </c>
      <c r="M11" s="22">
        <f t="shared" si="4"/>
        <v>0.90020159735294536</v>
      </c>
      <c r="N11" s="1">
        <v>38255</v>
      </c>
      <c r="O11" s="25">
        <v>43004.957153389652</v>
      </c>
      <c r="P11" s="22">
        <f t="shared" si="5"/>
        <v>0.88954861328084689</v>
      </c>
      <c r="Q11" s="1">
        <v>45168</v>
      </c>
      <c r="R11" s="25">
        <v>51430.576707173554</v>
      </c>
      <c r="S11" s="22">
        <f t="shared" si="6"/>
        <v>0.87823242304222404</v>
      </c>
      <c r="U11" s="5"/>
      <c r="V11" s="5"/>
    </row>
    <row r="12" spans="1:22" ht="13.15" customHeight="1" x14ac:dyDescent="0.2">
      <c r="A12" s="13" t="s">
        <v>8</v>
      </c>
      <c r="B12" s="1">
        <f>Ethnicity!B12</f>
        <v>150824</v>
      </c>
      <c r="C12" s="1">
        <f t="shared" si="0"/>
        <v>160060</v>
      </c>
      <c r="D12" s="22">
        <f t="shared" si="1"/>
        <v>0.94229663876046488</v>
      </c>
      <c r="E12" s="1">
        <v>33999</v>
      </c>
      <c r="F12" s="25">
        <v>35915.911825208088</v>
      </c>
      <c r="G12" s="22">
        <f t="shared" si="2"/>
        <v>0.9466277834031579</v>
      </c>
      <c r="H12" s="1">
        <v>27292</v>
      </c>
      <c r="I12" s="25">
        <v>28224.579404419565</v>
      </c>
      <c r="J12" s="22">
        <f t="shared" si="3"/>
        <v>0.96695860756481156</v>
      </c>
      <c r="K12" s="1">
        <v>27454</v>
      </c>
      <c r="L12" s="25">
        <v>30539.123820730616</v>
      </c>
      <c r="M12" s="22">
        <f t="shared" si="4"/>
        <v>0.89897798513013105</v>
      </c>
      <c r="N12" s="1">
        <v>30564</v>
      </c>
      <c r="O12" s="25">
        <v>33371.735979852143</v>
      </c>
      <c r="P12" s="22">
        <f t="shared" si="5"/>
        <v>0.91586485097606896</v>
      </c>
      <c r="Q12" s="1">
        <v>28944</v>
      </c>
      <c r="R12" s="25">
        <v>32008.648969789589</v>
      </c>
      <c r="S12" s="22">
        <f t="shared" si="6"/>
        <v>0.90425559752046814</v>
      </c>
      <c r="U12" s="5"/>
      <c r="V12" s="5"/>
    </row>
    <row r="13" spans="1:22" ht="13.15" customHeight="1" x14ac:dyDescent="0.2">
      <c r="A13" s="13" t="s">
        <v>9</v>
      </c>
      <c r="B13" s="1">
        <f>Ethnicity!B13</f>
        <v>109941</v>
      </c>
      <c r="C13" s="1">
        <f t="shared" si="0"/>
        <v>118400</v>
      </c>
      <c r="D13" s="22">
        <f t="shared" si="1"/>
        <v>0.92855574324324319</v>
      </c>
      <c r="E13" s="1">
        <v>12621</v>
      </c>
      <c r="F13" s="25">
        <v>12575.083424938672</v>
      </c>
      <c r="G13" s="22">
        <f t="shared" si="2"/>
        <v>1.0036513932758702</v>
      </c>
      <c r="H13" s="1">
        <v>19466</v>
      </c>
      <c r="I13" s="25">
        <v>21191.206167898752</v>
      </c>
      <c r="J13" s="22">
        <f t="shared" si="3"/>
        <v>0.91858858083726447</v>
      </c>
      <c r="K13" s="1">
        <v>15545</v>
      </c>
      <c r="L13" s="25">
        <v>17883.580890205856</v>
      </c>
      <c r="M13" s="22">
        <f t="shared" si="4"/>
        <v>0.86923307448528908</v>
      </c>
      <c r="N13" s="1">
        <v>21801</v>
      </c>
      <c r="O13" s="25">
        <v>25053.115732406517</v>
      </c>
      <c r="P13" s="22">
        <f t="shared" si="5"/>
        <v>0.87019116635461569</v>
      </c>
      <c r="Q13" s="1">
        <v>35964</v>
      </c>
      <c r="R13" s="25">
        <v>41697.013784550196</v>
      </c>
      <c r="S13" s="22">
        <f t="shared" si="6"/>
        <v>0.86250780897229573</v>
      </c>
      <c r="U13" s="5"/>
      <c r="V13" s="5"/>
    </row>
    <row r="14" spans="1:22" ht="13.15" customHeight="1" x14ac:dyDescent="0.2">
      <c r="A14" s="13" t="s">
        <v>45</v>
      </c>
      <c r="B14" s="1">
        <f>Ethnicity!B14</f>
        <v>175200</v>
      </c>
      <c r="C14" s="1">
        <f t="shared" si="0"/>
        <v>188220</v>
      </c>
      <c r="D14" s="22">
        <f t="shared" si="1"/>
        <v>0.93082562958240356</v>
      </c>
      <c r="E14" s="1">
        <v>24784</v>
      </c>
      <c r="F14" s="25">
        <v>24569.23751067225</v>
      </c>
      <c r="G14" s="22">
        <f t="shared" si="2"/>
        <v>1.0087411133224815</v>
      </c>
      <c r="H14" s="1">
        <v>26669</v>
      </c>
      <c r="I14" s="25">
        <v>28185.373899326565</v>
      </c>
      <c r="J14" s="22">
        <f t="shared" si="3"/>
        <v>0.94619997220037599</v>
      </c>
      <c r="K14" s="1">
        <v>35775</v>
      </c>
      <c r="L14" s="25">
        <v>40899.810664369157</v>
      </c>
      <c r="M14" s="22">
        <f t="shared" si="4"/>
        <v>0.87469842571095913</v>
      </c>
      <c r="N14" s="1">
        <v>39530</v>
      </c>
      <c r="O14" s="25">
        <v>45114.577775042264</v>
      </c>
      <c r="P14" s="22">
        <f t="shared" si="5"/>
        <v>0.87621345360054115</v>
      </c>
      <c r="Q14" s="1">
        <v>43695</v>
      </c>
      <c r="R14" s="25">
        <v>49451.000150589782</v>
      </c>
      <c r="S14" s="22">
        <f t="shared" si="6"/>
        <v>0.88360194671368786</v>
      </c>
      <c r="U14" s="5"/>
      <c r="V14" s="5"/>
    </row>
    <row r="15" spans="1:22" ht="13.15" customHeight="1" x14ac:dyDescent="0.2">
      <c r="A15" s="13" t="s">
        <v>10</v>
      </c>
      <c r="B15" s="1">
        <f>Ethnicity!B15</f>
        <v>153388</v>
      </c>
      <c r="C15" s="1">
        <f t="shared" si="0"/>
        <v>161849.99999999997</v>
      </c>
      <c r="D15" s="22">
        <f t="shared" si="1"/>
        <v>0.94771702193388963</v>
      </c>
      <c r="E15" s="1">
        <v>29664</v>
      </c>
      <c r="F15" s="25">
        <v>28467.4927802155</v>
      </c>
      <c r="G15" s="22">
        <f t="shared" si="2"/>
        <v>1.0420306498019403</v>
      </c>
      <c r="H15" s="1">
        <v>35887</v>
      </c>
      <c r="I15" s="25">
        <v>38994.898639305087</v>
      </c>
      <c r="J15" s="22">
        <f t="shared" si="3"/>
        <v>0.92029986619397275</v>
      </c>
      <c r="K15" s="1">
        <v>39280</v>
      </c>
      <c r="L15" s="25">
        <v>42844.882596237047</v>
      </c>
      <c r="M15" s="22">
        <f t="shared" si="4"/>
        <v>0.91679560357693357</v>
      </c>
      <c r="N15" s="1">
        <v>31678</v>
      </c>
      <c r="O15" s="25">
        <v>36802.653979866111</v>
      </c>
      <c r="P15" s="22">
        <f t="shared" si="5"/>
        <v>0.86075314071996845</v>
      </c>
      <c r="Q15" s="1">
        <v>12441</v>
      </c>
      <c r="R15" s="25">
        <v>14740.072004376236</v>
      </c>
      <c r="S15" s="22">
        <f t="shared" si="6"/>
        <v>0.84402572771058004</v>
      </c>
      <c r="U15" s="5"/>
      <c r="V15" s="5"/>
    </row>
    <row r="16" spans="1:22" ht="13.15" customHeight="1" x14ac:dyDescent="0.2">
      <c r="A16" s="13" t="s">
        <v>11</v>
      </c>
      <c r="B16" s="1">
        <f>Ethnicity!B16</f>
        <v>188469</v>
      </c>
      <c r="C16" s="1">
        <f t="shared" si="0"/>
        <v>195930</v>
      </c>
      <c r="D16" s="22">
        <f t="shared" si="1"/>
        <v>0.96192007349563624</v>
      </c>
      <c r="E16" s="1">
        <v>12706</v>
      </c>
      <c r="F16" s="25">
        <v>12296.719062923099</v>
      </c>
      <c r="G16" s="22">
        <f t="shared" si="2"/>
        <v>1.0332837511357773</v>
      </c>
      <c r="H16" s="1">
        <v>22578</v>
      </c>
      <c r="I16" s="25">
        <v>22734.29078682945</v>
      </c>
      <c r="J16" s="22">
        <f t="shared" si="3"/>
        <v>0.99312532824116107</v>
      </c>
      <c r="K16" s="1">
        <v>33920</v>
      </c>
      <c r="L16" s="25">
        <v>35940.734543795843</v>
      </c>
      <c r="M16" s="22">
        <f t="shared" si="4"/>
        <v>0.94377592529909304</v>
      </c>
      <c r="N16" s="1">
        <v>46708</v>
      </c>
      <c r="O16" s="25">
        <v>49114.795686530524</v>
      </c>
      <c r="P16" s="22">
        <f t="shared" si="5"/>
        <v>0.95099652451184735</v>
      </c>
      <c r="Q16" s="1">
        <v>66037</v>
      </c>
      <c r="R16" s="25">
        <v>75843.459919921079</v>
      </c>
      <c r="S16" s="22">
        <f t="shared" si="6"/>
        <v>0.87070131122347028</v>
      </c>
      <c r="U16" s="5"/>
      <c r="V16" s="5"/>
    </row>
    <row r="17" spans="1:22" ht="13.15" customHeight="1" x14ac:dyDescent="0.2">
      <c r="A17" s="13" t="s">
        <v>12</v>
      </c>
      <c r="B17" s="1">
        <f>Ethnicity!B17</f>
        <v>59884</v>
      </c>
      <c r="C17" s="1">
        <f t="shared" si="0"/>
        <v>62225</v>
      </c>
      <c r="D17" s="22">
        <f t="shared" si="1"/>
        <v>0.96237846524708714</v>
      </c>
      <c r="E17" s="1">
        <v>11494</v>
      </c>
      <c r="F17" s="25">
        <v>10916.696536471716</v>
      </c>
      <c r="G17" s="22">
        <f t="shared" si="2"/>
        <v>1.0528826153222786</v>
      </c>
      <c r="H17" s="1">
        <v>14561</v>
      </c>
      <c r="I17" s="25">
        <v>14939.04325456299</v>
      </c>
      <c r="J17" s="22">
        <f t="shared" si="3"/>
        <v>0.97469427940457165</v>
      </c>
      <c r="K17" s="1">
        <v>15166</v>
      </c>
      <c r="L17" s="25">
        <v>16341.159909047748</v>
      </c>
      <c r="M17" s="22">
        <f t="shared" si="4"/>
        <v>0.92808589380506046</v>
      </c>
      <c r="N17" s="1">
        <v>13014</v>
      </c>
      <c r="O17" s="25">
        <v>14107.291304226294</v>
      </c>
      <c r="P17" s="22">
        <f t="shared" si="5"/>
        <v>0.92250168507552099</v>
      </c>
      <c r="Q17" s="1">
        <v>5215</v>
      </c>
      <c r="R17" s="25">
        <v>5920.8089956912527</v>
      </c>
      <c r="S17" s="22">
        <f t="shared" si="6"/>
        <v>0.88079179784301598</v>
      </c>
      <c r="U17" s="5"/>
      <c r="V17" s="5"/>
    </row>
    <row r="18" spans="1:22" ht="13.15" customHeight="1" x14ac:dyDescent="0.2">
      <c r="A18" s="13" t="s">
        <v>13</v>
      </c>
      <c r="B18" s="1">
        <f>Ethnicity!B18</f>
        <v>323636</v>
      </c>
      <c r="C18" s="1">
        <f t="shared" si="0"/>
        <v>352009.99999999988</v>
      </c>
      <c r="D18" s="22">
        <f t="shared" si="1"/>
        <v>0.91939433538819948</v>
      </c>
      <c r="E18" s="1">
        <v>86338</v>
      </c>
      <c r="F18" s="25">
        <v>82154.204940844036</v>
      </c>
      <c r="G18" s="22">
        <f t="shared" si="2"/>
        <v>1.0509261219455359</v>
      </c>
      <c r="H18" s="1">
        <v>75122</v>
      </c>
      <c r="I18" s="25">
        <v>84202.37306620834</v>
      </c>
      <c r="J18" s="22">
        <f t="shared" si="3"/>
        <v>0.89216012879983275</v>
      </c>
      <c r="K18" s="1">
        <v>62371</v>
      </c>
      <c r="L18" s="25">
        <v>73474.096125340875</v>
      </c>
      <c r="M18" s="22">
        <f t="shared" si="4"/>
        <v>0.84888420938993403</v>
      </c>
      <c r="N18" s="1">
        <v>59019</v>
      </c>
      <c r="O18" s="25">
        <v>70448.137911299476</v>
      </c>
      <c r="P18" s="22">
        <f t="shared" si="5"/>
        <v>0.83776522346566795</v>
      </c>
      <c r="Q18" s="1">
        <v>33047</v>
      </c>
      <c r="R18" s="25">
        <v>41731.187956307229</v>
      </c>
      <c r="S18" s="22">
        <f t="shared" si="6"/>
        <v>0.79190173149636622</v>
      </c>
      <c r="U18" s="5"/>
      <c r="V18" s="5"/>
    </row>
    <row r="19" spans="1:22" ht="13.15" customHeight="1" x14ac:dyDescent="0.2">
      <c r="A19" s="13" t="s">
        <v>14</v>
      </c>
      <c r="B19" s="1">
        <f>Ethnicity!B19</f>
        <v>49429</v>
      </c>
      <c r="C19" s="1">
        <f t="shared" si="0"/>
        <v>51215</v>
      </c>
      <c r="D19" s="22">
        <f t="shared" si="1"/>
        <v>0.96512740408083564</v>
      </c>
      <c r="E19" s="1">
        <v>5510</v>
      </c>
      <c r="F19" s="25">
        <v>4708.1009685710724</v>
      </c>
      <c r="G19" s="22">
        <f t="shared" si="2"/>
        <v>1.1703232442936131</v>
      </c>
      <c r="H19" s="1">
        <v>4856</v>
      </c>
      <c r="I19" s="25">
        <v>4844.5833632425501</v>
      </c>
      <c r="J19" s="22">
        <f t="shared" si="3"/>
        <v>1.0023565776252445</v>
      </c>
      <c r="K19" s="1">
        <v>5350</v>
      </c>
      <c r="L19" s="25">
        <v>5650.695553490069</v>
      </c>
      <c r="M19" s="22">
        <f t="shared" si="4"/>
        <v>0.94678609904857658</v>
      </c>
      <c r="N19" s="1">
        <v>9882</v>
      </c>
      <c r="O19" s="25">
        <v>10572.583281282152</v>
      </c>
      <c r="P19" s="22">
        <f t="shared" si="5"/>
        <v>0.93468168914736571</v>
      </c>
      <c r="Q19" s="1">
        <v>22339</v>
      </c>
      <c r="R19" s="25">
        <v>25439.036833414149</v>
      </c>
      <c r="S19" s="22">
        <f t="shared" si="6"/>
        <v>0.87813859252162196</v>
      </c>
      <c r="U19" s="5"/>
      <c r="V19" s="5"/>
    </row>
    <row r="20" spans="1:22" ht="13.15" customHeight="1" x14ac:dyDescent="0.2">
      <c r="A20" s="13" t="s">
        <v>15</v>
      </c>
      <c r="B20" s="1">
        <f>Ethnicity!B20</f>
        <v>117239</v>
      </c>
      <c r="C20" s="1">
        <f t="shared" si="0"/>
        <v>125450</v>
      </c>
      <c r="D20" s="22">
        <f t="shared" si="1"/>
        <v>0.93454762853726581</v>
      </c>
      <c r="E20" s="1">
        <v>17568</v>
      </c>
      <c r="F20" s="25">
        <v>16181.57390524221</v>
      </c>
      <c r="G20" s="22">
        <f t="shared" si="2"/>
        <v>1.0856793104846643</v>
      </c>
      <c r="H20" s="1">
        <v>25454</v>
      </c>
      <c r="I20" s="25">
        <v>27635.744550944266</v>
      </c>
      <c r="J20" s="22">
        <f t="shared" si="3"/>
        <v>0.92105352736480839</v>
      </c>
      <c r="K20" s="1">
        <v>24865</v>
      </c>
      <c r="L20" s="25">
        <v>29707.655900284502</v>
      </c>
      <c r="M20" s="22">
        <f t="shared" si="4"/>
        <v>0.8369896326879791</v>
      </c>
      <c r="N20" s="1">
        <v>26304</v>
      </c>
      <c r="O20" s="25">
        <v>32153.816620315029</v>
      </c>
      <c r="P20" s="22">
        <f t="shared" si="5"/>
        <v>0.81806773704683411</v>
      </c>
      <c r="Q20" s="1">
        <v>15987</v>
      </c>
      <c r="R20" s="25">
        <v>19771.209023213985</v>
      </c>
      <c r="S20" s="22">
        <f t="shared" si="6"/>
        <v>0.80860001941354076</v>
      </c>
      <c r="U20" s="5"/>
      <c r="V20" s="5"/>
    </row>
    <row r="21" spans="1:22" ht="13.15" customHeight="1" x14ac:dyDescent="0.2">
      <c r="A21" s="13" t="s">
        <v>16</v>
      </c>
      <c r="B21" s="1">
        <f>Ethnicity!B21</f>
        <v>417679</v>
      </c>
      <c r="C21" s="1">
        <f t="shared" si="0"/>
        <v>441850.00000000006</v>
      </c>
      <c r="D21" s="22">
        <f t="shared" si="1"/>
        <v>0.9452959149032476</v>
      </c>
      <c r="E21" s="1">
        <v>67653</v>
      </c>
      <c r="F21" s="25">
        <v>63606.510016812637</v>
      </c>
      <c r="G21" s="22">
        <f t="shared" si="2"/>
        <v>1.0636175445267755</v>
      </c>
      <c r="H21" s="1">
        <v>62050</v>
      </c>
      <c r="I21" s="25">
        <v>67045.249032460866</v>
      </c>
      <c r="J21" s="22">
        <f t="shared" si="3"/>
        <v>0.92549436232174564</v>
      </c>
      <c r="K21" s="1">
        <v>82191</v>
      </c>
      <c r="L21" s="25">
        <v>90376.633845864941</v>
      </c>
      <c r="M21" s="22">
        <f t="shared" si="4"/>
        <v>0.90942754230230205</v>
      </c>
      <c r="N21" s="1">
        <v>94070</v>
      </c>
      <c r="O21" s="25">
        <v>107287.62117280271</v>
      </c>
      <c r="P21" s="22">
        <f t="shared" si="5"/>
        <v>0.87680199236113399</v>
      </c>
      <c r="Q21" s="1">
        <v>97845</v>
      </c>
      <c r="R21" s="25">
        <v>113533.9859320589</v>
      </c>
      <c r="S21" s="22">
        <f t="shared" si="6"/>
        <v>0.86181242732508734</v>
      </c>
      <c r="U21" s="5"/>
      <c r="V21" s="5"/>
    </row>
    <row r="22" spans="1:22" ht="13.15" customHeight="1" x14ac:dyDescent="0.2">
      <c r="A22" s="13" t="s">
        <v>17</v>
      </c>
      <c r="B22" s="1">
        <f>Ethnicity!B22</f>
        <v>47728</v>
      </c>
      <c r="C22" s="1">
        <f t="shared" si="0"/>
        <v>49035</v>
      </c>
      <c r="D22" s="22">
        <f t="shared" si="1"/>
        <v>0.97334556949117979</v>
      </c>
      <c r="E22" s="1">
        <v>7529</v>
      </c>
      <c r="F22" s="25">
        <v>7201.5447699769566</v>
      </c>
      <c r="G22" s="22">
        <f t="shared" si="2"/>
        <v>1.0454701373777742</v>
      </c>
      <c r="H22" s="1">
        <v>10019</v>
      </c>
      <c r="I22" s="25">
        <v>10029.866497217496</v>
      </c>
      <c r="J22" s="22">
        <f t="shared" si="3"/>
        <v>0.99891658605620426</v>
      </c>
      <c r="K22" s="1">
        <v>8221</v>
      </c>
      <c r="L22" s="25">
        <v>8277.3901652598342</v>
      </c>
      <c r="M22" s="22">
        <f t="shared" si="4"/>
        <v>0.99318744626820865</v>
      </c>
      <c r="N22" s="1">
        <v>12194</v>
      </c>
      <c r="O22" s="25">
        <v>13398.625735090427</v>
      </c>
      <c r="P22" s="22">
        <f t="shared" si="5"/>
        <v>0.91009333651767255</v>
      </c>
      <c r="Q22" s="1">
        <v>8933</v>
      </c>
      <c r="R22" s="25">
        <v>10127.572832455286</v>
      </c>
      <c r="S22" s="22">
        <f t="shared" si="6"/>
        <v>0.88204747058178612</v>
      </c>
      <c r="U22" s="5"/>
      <c r="V22" s="5"/>
    </row>
    <row r="23" spans="1:22" ht="13.15" customHeight="1" x14ac:dyDescent="0.2">
      <c r="A23" s="13" t="s">
        <v>18</v>
      </c>
      <c r="B23" s="1">
        <f>Ethnicity!B23</f>
        <v>605054</v>
      </c>
      <c r="C23" s="1">
        <f t="shared" si="0"/>
        <v>646140.00000000012</v>
      </c>
      <c r="D23" s="22">
        <f t="shared" si="1"/>
        <v>0.93641316123440721</v>
      </c>
      <c r="E23" s="1">
        <v>158330</v>
      </c>
      <c r="F23" s="25">
        <v>168676.35070907889</v>
      </c>
      <c r="G23" s="22">
        <f t="shared" si="2"/>
        <v>0.93866152151392257</v>
      </c>
      <c r="H23" s="1">
        <v>159618</v>
      </c>
      <c r="I23" s="25">
        <v>171937.34846194112</v>
      </c>
      <c r="J23" s="22">
        <f t="shared" si="3"/>
        <v>0.92834978221925968</v>
      </c>
      <c r="K23" s="1">
        <v>132613</v>
      </c>
      <c r="L23" s="25">
        <v>144501.90696380637</v>
      </c>
      <c r="M23" s="22">
        <f t="shared" si="4"/>
        <v>0.9177249130228835</v>
      </c>
      <c r="N23" s="1">
        <v>94673</v>
      </c>
      <c r="O23" s="25">
        <v>107396.11704890925</v>
      </c>
      <c r="P23" s="22">
        <f t="shared" si="5"/>
        <v>0.88153093986521869</v>
      </c>
      <c r="Q23" s="1">
        <v>46354</v>
      </c>
      <c r="R23" s="25">
        <v>53628.27681626445</v>
      </c>
      <c r="S23" s="22">
        <f t="shared" si="6"/>
        <v>0.86435743887153393</v>
      </c>
      <c r="U23" s="5"/>
      <c r="V23" s="5"/>
    </row>
    <row r="24" spans="1:22" ht="13.15" customHeight="1" x14ac:dyDescent="0.2">
      <c r="A24" s="13" t="s">
        <v>19</v>
      </c>
      <c r="B24" s="1">
        <f>Ethnicity!B24</f>
        <v>31592</v>
      </c>
      <c r="C24" s="1">
        <f t="shared" si="0"/>
        <v>32380.000000000004</v>
      </c>
      <c r="D24" s="22">
        <f t="shared" si="1"/>
        <v>0.97566399011735627</v>
      </c>
      <c r="E24" s="1">
        <v>3273</v>
      </c>
      <c r="F24" s="25">
        <v>2821.6795281979703</v>
      </c>
      <c r="G24" s="22">
        <f t="shared" si="2"/>
        <v>1.1599474594091341</v>
      </c>
      <c r="H24" s="1">
        <v>5611</v>
      </c>
      <c r="I24" s="25">
        <v>5705.0294552118294</v>
      </c>
      <c r="J24" s="22">
        <f t="shared" si="3"/>
        <v>0.98351814728565012</v>
      </c>
      <c r="K24" s="1">
        <v>10242</v>
      </c>
      <c r="L24" s="25">
        <v>11325.049985703312</v>
      </c>
      <c r="M24" s="22">
        <f t="shared" si="4"/>
        <v>0.9043668692791158</v>
      </c>
      <c r="N24" s="1">
        <v>8241</v>
      </c>
      <c r="O24" s="25">
        <v>9122.4429182877757</v>
      </c>
      <c r="P24" s="22">
        <f t="shared" si="5"/>
        <v>0.90337643916403731</v>
      </c>
      <c r="Q24" s="1">
        <v>3083</v>
      </c>
      <c r="R24" s="25">
        <v>3405.798112599115</v>
      </c>
      <c r="S24" s="22">
        <f t="shared" si="6"/>
        <v>0.90522100784395187</v>
      </c>
      <c r="U24" s="5"/>
      <c r="V24" s="5"/>
    </row>
    <row r="25" spans="1:22" ht="13.15" customHeight="1" x14ac:dyDescent="0.2">
      <c r="A25" s="13" t="s">
        <v>20</v>
      </c>
      <c r="B25" s="1">
        <f>Ethnicity!B25</f>
        <v>65769</v>
      </c>
      <c r="C25" s="1">
        <f t="shared" si="0"/>
        <v>68900</v>
      </c>
      <c r="D25" s="22">
        <f t="shared" si="1"/>
        <v>0.95455732946298988</v>
      </c>
      <c r="E25" s="1">
        <v>5294</v>
      </c>
      <c r="F25" s="25">
        <v>5325.0070619716207</v>
      </c>
      <c r="G25" s="22">
        <f t="shared" si="2"/>
        <v>0.99417708528631699</v>
      </c>
      <c r="H25" s="1">
        <v>6280</v>
      </c>
      <c r="I25" s="25">
        <v>6541.2985991820315</v>
      </c>
      <c r="J25" s="22">
        <f t="shared" si="3"/>
        <v>0.96005401752876618</v>
      </c>
      <c r="K25" s="1">
        <v>12113</v>
      </c>
      <c r="L25" s="25">
        <v>13350.244667956194</v>
      </c>
      <c r="M25" s="22">
        <f t="shared" si="4"/>
        <v>0.90732419526917885</v>
      </c>
      <c r="N25" s="1">
        <v>16678</v>
      </c>
      <c r="O25" s="25">
        <v>18142.933248345638</v>
      </c>
      <c r="P25" s="22">
        <f t="shared" si="5"/>
        <v>0.91925598643321815</v>
      </c>
      <c r="Q25" s="1">
        <v>23792</v>
      </c>
      <c r="R25" s="25">
        <v>25540.516422544519</v>
      </c>
      <c r="S25" s="22">
        <f t="shared" si="6"/>
        <v>0.93153950399369723</v>
      </c>
      <c r="U25" s="5"/>
      <c r="V25" s="5"/>
    </row>
    <row r="26" spans="1:22" ht="13.15" customHeight="1" x14ac:dyDescent="0.2">
      <c r="A26" s="19" t="s">
        <v>21</v>
      </c>
      <c r="B26" s="20">
        <f>Ethnicity!B26</f>
        <v>4806396</v>
      </c>
      <c r="C26" s="20">
        <f>SUM(C6:C25)</f>
        <v>5123135</v>
      </c>
      <c r="D26" s="21">
        <f t="shared" si="1"/>
        <v>0.93817476994067106</v>
      </c>
      <c r="E26" s="20">
        <v>1030811</v>
      </c>
      <c r="F26" s="20">
        <v>1035684.6606073803</v>
      </c>
      <c r="G26" s="21">
        <f t="shared" si="2"/>
        <v>0.99529426205412552</v>
      </c>
      <c r="H26" s="20">
        <v>943542</v>
      </c>
      <c r="I26" s="20">
        <v>1022066.2365177112</v>
      </c>
      <c r="J26" s="21">
        <f t="shared" si="3"/>
        <v>0.9231710884166846</v>
      </c>
      <c r="K26" s="20">
        <v>905258</v>
      </c>
      <c r="L26" s="20">
        <v>1011846.9663872374</v>
      </c>
      <c r="M26" s="21">
        <f t="shared" si="4"/>
        <v>0.89465900484160221</v>
      </c>
      <c r="N26" s="20">
        <v>890364</v>
      </c>
      <c r="O26" s="20">
        <v>1011506.4513634617</v>
      </c>
      <c r="P26" s="21">
        <f t="shared" si="5"/>
        <v>0.88023561174506848</v>
      </c>
      <c r="Q26" s="20">
        <v>902310</v>
      </c>
      <c r="R26" s="20">
        <v>1042030.6851242094</v>
      </c>
      <c r="S26" s="21">
        <f t="shared" si="6"/>
        <v>0.86591499931928129</v>
      </c>
      <c r="U26" s="5"/>
      <c r="V26" s="5"/>
    </row>
    <row r="28" spans="1:22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2" x14ac:dyDescent="0.2">
      <c r="A29" s="3" t="str">
        <f>Ethnicity!A29</f>
        <v xml:space="preserve">           Population is based on projections provided by Stats NZ in Dec 2020. </v>
      </c>
    </row>
    <row r="30" spans="1:22" x14ac:dyDescent="0.2">
      <c r="A30" s="26" t="s">
        <v>47</v>
      </c>
      <c r="B30" s="23"/>
      <c r="C30" s="23"/>
      <c r="D30" s="23"/>
      <c r="E30" s="23"/>
      <c r="F30" s="23"/>
      <c r="G30" s="23"/>
      <c r="H30" s="23"/>
      <c r="I30" s="23"/>
    </row>
    <row r="33" spans="1:3" x14ac:dyDescent="0.2">
      <c r="A33" s="26"/>
      <c r="B33" s="5"/>
      <c r="C33" s="5"/>
    </row>
    <row r="34" spans="1:3" x14ac:dyDescent="0.2">
      <c r="B34" s="5"/>
    </row>
  </sheetData>
  <pageMargins left="0.31496062992125984" right="0.31496062992125984" top="0.55118110236220474" bottom="0.35433070866141736" header="0.31496062992125984" footer="0.31496062992125984"/>
  <pageSetup paperSize="9" scale="65" orientation="landscape" r:id="rId1"/>
  <rowBreaks count="2" manualBreakCount="2">
    <brk id="27" max="16383" man="1"/>
    <brk id="53" max="16383" man="1"/>
  </rowBreaks>
  <ignoredErrors>
    <ignoredError sqref="A3:XFD3 A27:T28 G6:G25 J6:J25 M6:M25 P6:P25 S7:T25 C6:D25 B31:XFD31 B30:XFD30 C26:D26 G26 J26 M26 P26 S26:T26 B1:XFD1 B2:XFD2 A5:XFD5 A4:P4 R4:XFD4 B29:P29 R29:T29 A35 B32:XFD32 S6:T6 X6:XFD6 X7:XFD25 X26:XFD26 A37:XFD1048576 B36:XFD36 X27:XFD28 X29:XFD29 A34 D34:XFD34 D35:XFD35 D33:XFD33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1001576-1159430328-758</_dlc_DocId>
    <_dlc_DocIdUrl xmlns="d3b74e82-c9ec-4ac4-aba2-12ff7e201463">
      <Url>https://hauoraaotearoa.sharepoint.com/sites/1001576/_layouts/15/DocIdRedir.aspx?ID=1001576-1159430328-758</Url>
      <Description>1001576-1159430328-758</Description>
    </_dlc_DocIdUrl>
  </documentManagement>
</p:properties>
</file>

<file path=customXml/itemProps1.xml><?xml version="1.0" encoding="utf-8"?>
<ds:datastoreItem xmlns:ds="http://schemas.openxmlformats.org/officeDocument/2006/customXml" ds:itemID="{191E0E1B-8F63-4B1D-A8A7-2A2895BA8FBF}"/>
</file>

<file path=customXml/itemProps2.xml><?xml version="1.0" encoding="utf-8"?>
<ds:datastoreItem xmlns:ds="http://schemas.openxmlformats.org/officeDocument/2006/customXml" ds:itemID="{777D3A6F-9519-4498-A07C-40B39249329D}"/>
</file>

<file path=customXml/itemProps3.xml><?xml version="1.0" encoding="utf-8"?>
<ds:datastoreItem xmlns:ds="http://schemas.openxmlformats.org/officeDocument/2006/customXml" ds:itemID="{EE7397A1-C4CA-43EC-B637-BBBA3C7588FE}"/>
</file>

<file path=customXml/itemProps4.xml><?xml version="1.0" encoding="utf-8"?>
<ds:datastoreItem xmlns:ds="http://schemas.openxmlformats.org/officeDocument/2006/customXml" ds:itemID="{DD2371D3-F3B4-4520-A9B9-AE58594966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Tables - January 2017</dc:title>
  <dc:creator>Ministry of Health</dc:creator>
  <cp:lastModifiedBy>Kathryn Featherstone</cp:lastModifiedBy>
  <cp:lastPrinted>2019-04-11T00:02:45Z</cp:lastPrinted>
  <dcterms:created xsi:type="dcterms:W3CDTF">2015-08-23T23:06:45Z</dcterms:created>
  <dcterms:modified xsi:type="dcterms:W3CDTF">2021-07-05T03:10:18Z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47443980-ad4a-43a6-8690-eb8bb0676049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LocalArea">
    <vt:lpwstr/>
  </property>
  <property fmtid="{D5CDD505-2E9C-101B-9397-08002B2CF9AE}" pid="12" name="HNZRegion">
    <vt:lpwstr/>
  </property>
  <property fmtid="{D5CDD505-2E9C-101B-9397-08002B2CF9AE}" pid="13" name="HNZTopic">
    <vt:lpwstr/>
  </property>
</Properties>
</file>