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1Q1\"/>
    </mc:Choice>
  </mc:AlternateContent>
  <xr:revisionPtr revIDLastSave="0" documentId="13_ncr:1_{5C1DF80A-D032-4045-B119-54E4F16EF3B0}" xr6:coauthVersionLast="45" xr6:coauthVersionMax="45" xr10:uidLastSave="{00000000-0000-0000-0000-000000000000}"/>
  <bookViews>
    <workbookView xWindow="3990" yWindow="1080" windowWidth="22065" windowHeight="1407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<sst xmlns="http://schemas.openxmlformats.org/spreadsheetml/2006/main" count="179" uniqueCount="50">
  <si>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</si>
  <si>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</si>
  <si>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</si>
  <si>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</si>
  <si>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</si>
  <si>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</si>
  <si>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</si>
  <si>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</si>
  <si>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</si>
  <si>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</si>
  <si>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</si>
  <si>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</si>
  <si>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</si>
  <si>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</si>
  <si>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</si>
  <si>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</si>
  <si>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</si>
  <si>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</si>
  <si>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</si>
  <si>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</si>
  <si>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</si>
  <si>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</si>
  <si>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</si>
  <si>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</si>
  <si>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</si>
  <si>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</si>
  <si>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</si>
  <si>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</si>
  <si>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</si>
  <si>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</si>
  <si>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</si>
  <si>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</si>
  <si>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</si>
  <si>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</si>
  <si>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</si>
  <si>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</si>
  <si>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</si>
  <si>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</si>
  <si>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</si>
  <si>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</si>
  <si>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</si>
  <si>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</si>
  <si>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</si>
  <si>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</si>
  <si>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</si>
  <si>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</si>
  <si>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</si>
  <si>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</si>
  <si>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Access to Primary Care by Ethnicity (January 2021)</t>
  </si>
  <si>
    <t xml:space="preserve">           Population is based on projections provided by Stats NZ in Dec 2020.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</si>
</sst>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464549</v>
      </c>
      <c r="C6" s="1">
        <f t="shared" ref="C6:C25" si="0">F6+I6+L6</f>
        <v>507369.99999999994</v>
      </c>
      <c r="D6" s="22">
        <f>IF(B6=0,"",B6/C6)</f>
        <v>0.91560202613477359</v>
      </c>
      <c r="E6" s="1">
        <v>33566</v>
      </c>
      <c r="F6" s="1">
        <v>41329.999999999993</v>
      </c>
      <c r="G6" s="22">
        <f>IF(E6=0,"",E6/F6)</f>
        <v>0.812146140817808</v>
      </c>
      <c r="H6" s="1">
        <v>55651</v>
      </c>
      <c r="I6" s="1">
        <v>55820.000000000007</v>
      </c>
      <c r="J6" s="22">
        <f>IF(H6=0,"",H6/I6)</f>
        <v>0.99697241132210668</v>
      </c>
      <c r="K6" s="1">
        <v>375332</v>
      </c>
      <c r="L6" s="1">
        <v>410219.99999999994</v>
      </c>
      <c r="M6" s="22">
        <f>IF(K6=0,"",K6/L6)</f>
        <v>0.91495295207449678</v>
      </c>
      <c r="N6" s="5"/>
    </row>
    <row r="7" spans="1:14" ht="13.15" customHeight="1" x14ac:dyDescent="0.2">
      <c r="A7" s="13" t="s">
        <v>5</v>
      </c>
      <c r="B7" s="1">
        <f t="shared" ref="B7:B25" si="1">E7+H7+K7</f>
        <v>248395</v>
      </c>
      <c r="C7" s="1">
        <f t="shared" si="0"/>
        <v>265110.00000000006</v>
      </c>
      <c r="D7" s="22">
        <f t="shared" ref="D7:D26" si="2">IF(B7=0,"",B7/C7)</f>
        <v>0.93695069970955436</v>
      </c>
      <c r="E7" s="1">
        <v>60240</v>
      </c>
      <c r="F7" s="1">
        <v>68690.000000000015</v>
      </c>
      <c r="G7" s="22">
        <f t="shared" ref="G7:G26" si="3">IF(E7=0,"",E7/F7)</f>
        <v>0.87698354927937094</v>
      </c>
      <c r="H7" s="1">
        <v>4383</v>
      </c>
      <c r="I7" s="1">
        <v>4890</v>
      </c>
      <c r="J7" s="22">
        <f t="shared" ref="J7:J26" si="4">IF(H7=0,"",H7/I7)</f>
        <v>0.89631901840490802</v>
      </c>
      <c r="K7" s="1">
        <v>183772</v>
      </c>
      <c r="L7" s="1">
        <v>191530.00000000003</v>
      </c>
      <c r="M7" s="22">
        <f t="shared" ref="M7:M26" si="5">IF(K7=0,"",K7/L7)</f>
        <v>0.95949459614681754</v>
      </c>
      <c r="N7" s="5"/>
    </row>
    <row r="8" spans="1:14" ht="13.15" customHeight="1" x14ac:dyDescent="0.2">
      <c r="A8" s="13" t="s">
        <v>6</v>
      </c>
      <c r="B8" s="1">
        <f t="shared" si="1"/>
        <v>547664</v>
      </c>
      <c r="C8" s="1">
        <f t="shared" si="0"/>
        <v>585000</v>
      </c>
      <c r="D8" s="22">
        <f t="shared" si="2"/>
        <v>0.93617777777777778</v>
      </c>
      <c r="E8" s="1">
        <v>47933</v>
      </c>
      <c r="F8" s="1">
        <v>58270.000000000022</v>
      </c>
      <c r="G8" s="22">
        <f t="shared" si="3"/>
        <v>0.82260168182598215</v>
      </c>
      <c r="H8" s="1">
        <v>15958</v>
      </c>
      <c r="I8" s="1">
        <v>17169.999999999996</v>
      </c>
      <c r="J8" s="22">
        <f t="shared" si="4"/>
        <v>0.9294117647058826</v>
      </c>
      <c r="K8" s="1">
        <v>483773</v>
      </c>
      <c r="L8" s="1">
        <v>509560</v>
      </c>
      <c r="M8" s="22">
        <f t="shared" si="5"/>
        <v>0.94939359447366356</v>
      </c>
      <c r="N8" s="5"/>
    </row>
    <row r="9" spans="1:14" ht="13.15" customHeight="1" x14ac:dyDescent="0.2">
      <c r="A9" s="13" t="s">
        <v>43</v>
      </c>
      <c r="B9" s="1">
        <f t="shared" si="1"/>
        <v>302067</v>
      </c>
      <c r="C9" s="1">
        <f t="shared" si="0"/>
        <v>325540.00000000006</v>
      </c>
      <c r="D9" s="22">
        <f t="shared" si="2"/>
        <v>0.92789518953124028</v>
      </c>
      <c r="E9" s="1">
        <v>33470</v>
      </c>
      <c r="F9" s="1">
        <v>38640.000000000007</v>
      </c>
      <c r="G9" s="22">
        <f t="shared" si="3"/>
        <v>0.86620082815734978</v>
      </c>
      <c r="H9" s="1">
        <v>22648</v>
      </c>
      <c r="I9" s="1">
        <v>23489.999999999996</v>
      </c>
      <c r="J9" s="22">
        <f t="shared" si="4"/>
        <v>0.96415495955725861</v>
      </c>
      <c r="K9" s="1">
        <v>245949</v>
      </c>
      <c r="L9" s="1">
        <v>263410.00000000006</v>
      </c>
      <c r="M9" s="22">
        <f t="shared" si="5"/>
        <v>0.93371170418738825</v>
      </c>
      <c r="N9" s="5"/>
    </row>
    <row r="10" spans="1:14" ht="13.15" customHeight="1" x14ac:dyDescent="0.2">
      <c r="A10" s="13" t="s">
        <v>7</v>
      </c>
      <c r="B10" s="1">
        <f t="shared" si="1"/>
        <v>568896</v>
      </c>
      <c r="C10" s="1">
        <f t="shared" si="0"/>
        <v>598520</v>
      </c>
      <c r="D10" s="22">
        <f t="shared" si="2"/>
        <v>0.95050457795896548</v>
      </c>
      <c r="E10" s="1">
        <v>82562</v>
      </c>
      <c r="F10" s="1">
        <v>97470</v>
      </c>
      <c r="G10" s="22">
        <f t="shared" si="3"/>
        <v>0.84705037447419718</v>
      </c>
      <c r="H10" s="1">
        <v>143041</v>
      </c>
      <c r="I10" s="1">
        <v>132020</v>
      </c>
      <c r="J10" s="22">
        <f t="shared" si="4"/>
        <v>1.0834797757915466</v>
      </c>
      <c r="K10" s="1">
        <v>343293</v>
      </c>
      <c r="L10" s="1">
        <v>369029.99999999994</v>
      </c>
      <c r="M10" s="22">
        <f t="shared" si="5"/>
        <v>0.93025770262580287</v>
      </c>
      <c r="N10" s="5"/>
    </row>
    <row r="11" spans="1:14" ht="13.15" customHeight="1" x14ac:dyDescent="0.2">
      <c r="A11" s="13" t="s">
        <v>44</v>
      </c>
      <c r="B11" s="1">
        <f t="shared" si="1"/>
        <v>167634</v>
      </c>
      <c r="C11" s="1">
        <f t="shared" si="0"/>
        <v>179050</v>
      </c>
      <c r="D11" s="22">
        <f t="shared" si="2"/>
        <v>0.93624127338732199</v>
      </c>
      <c r="E11" s="1">
        <v>43650</v>
      </c>
      <c r="F11" s="1">
        <v>49990</v>
      </c>
      <c r="G11" s="22">
        <f t="shared" si="3"/>
        <v>0.87317463492698544</v>
      </c>
      <c r="H11" s="1">
        <v>6203</v>
      </c>
      <c r="I11" s="1">
        <v>7800</v>
      </c>
      <c r="J11" s="22">
        <f t="shared" si="4"/>
        <v>0.79525641025641025</v>
      </c>
      <c r="K11" s="1">
        <v>117781</v>
      </c>
      <c r="L11" s="1">
        <v>121260.00000000001</v>
      </c>
      <c r="M11" s="22">
        <f t="shared" si="5"/>
        <v>0.97130958271482748</v>
      </c>
      <c r="N11" s="5"/>
    </row>
    <row r="12" spans="1:14" ht="13.15" customHeight="1" x14ac:dyDescent="0.2">
      <c r="A12" s="13" t="s">
        <v>8</v>
      </c>
      <c r="B12" s="1">
        <f t="shared" si="1"/>
        <v>150816</v>
      </c>
      <c r="C12" s="1">
        <f t="shared" si="0"/>
        <v>159489.99999999997</v>
      </c>
      <c r="D12" s="22">
        <f t="shared" si="2"/>
        <v>0.94561414508746644</v>
      </c>
      <c r="E12" s="1">
        <v>24574</v>
      </c>
      <c r="F12" s="1">
        <v>28689.999999999996</v>
      </c>
      <c r="G12" s="22">
        <f t="shared" si="3"/>
        <v>0.85653537818055081</v>
      </c>
      <c r="H12" s="1">
        <v>11865</v>
      </c>
      <c r="I12" s="1">
        <v>12539.999999999996</v>
      </c>
      <c r="J12" s="22">
        <f t="shared" si="4"/>
        <v>0.946172248803828</v>
      </c>
      <c r="K12" s="1">
        <v>114377</v>
      </c>
      <c r="L12" s="1">
        <v>118259.99999999999</v>
      </c>
      <c r="M12" s="22">
        <f t="shared" si="5"/>
        <v>0.96716556739387805</v>
      </c>
      <c r="N12" s="5"/>
    </row>
    <row r="13" spans="1:14" ht="13.15" customHeight="1" x14ac:dyDescent="0.2">
      <c r="A13" s="13" t="s">
        <v>9</v>
      </c>
      <c r="B13" s="1">
        <f t="shared" si="1"/>
        <v>109631</v>
      </c>
      <c r="C13" s="1">
        <f t="shared" si="0"/>
        <v>118000.00000000003</v>
      </c>
      <c r="D13" s="22">
        <f t="shared" si="2"/>
        <v>0.92907627118644043</v>
      </c>
      <c r="E13" s="1">
        <v>37954</v>
      </c>
      <c r="F13" s="1">
        <v>44150.000000000022</v>
      </c>
      <c r="G13" s="22">
        <f t="shared" si="3"/>
        <v>0.85966024915062245</v>
      </c>
      <c r="H13" s="1">
        <v>2758</v>
      </c>
      <c r="I13" s="1">
        <v>2970</v>
      </c>
      <c r="J13" s="22">
        <f t="shared" si="4"/>
        <v>0.92861952861952857</v>
      </c>
      <c r="K13" s="1">
        <v>68919</v>
      </c>
      <c r="L13" s="1">
        <v>70880</v>
      </c>
      <c r="M13" s="22">
        <f t="shared" si="5"/>
        <v>0.97233352144469531</v>
      </c>
      <c r="N13" s="5"/>
    </row>
    <row r="14" spans="1:14" ht="13.15" customHeight="1" x14ac:dyDescent="0.2">
      <c r="A14" s="13" t="s">
        <v>45</v>
      </c>
      <c r="B14" s="1">
        <f t="shared" si="1"/>
        <v>174112</v>
      </c>
      <c r="C14" s="1">
        <f t="shared" si="0"/>
        <v>187840.00000000003</v>
      </c>
      <c r="D14" s="22">
        <f t="shared" si="2"/>
        <v>0.9269165247018738</v>
      </c>
      <c r="E14" s="1">
        <v>31666</v>
      </c>
      <c r="F14" s="1">
        <v>40200</v>
      </c>
      <c r="G14" s="22">
        <f t="shared" si="3"/>
        <v>0.78771144278606964</v>
      </c>
      <c r="H14" s="1">
        <v>5446</v>
      </c>
      <c r="I14" s="1">
        <v>6159.9999999999991</v>
      </c>
      <c r="J14" s="22">
        <f t="shared" si="4"/>
        <v>0.88409090909090926</v>
      </c>
      <c r="K14" s="1">
        <v>137000</v>
      </c>
      <c r="L14" s="1">
        <v>141480.00000000003</v>
      </c>
      <c r="M14" s="22">
        <f t="shared" si="5"/>
        <v>0.96833474696070099</v>
      </c>
      <c r="N14" s="5"/>
    </row>
    <row r="15" spans="1:14" ht="13.15" customHeight="1" x14ac:dyDescent="0.2">
      <c r="A15" s="13" t="s">
        <v>10</v>
      </c>
      <c r="B15" s="1">
        <f t="shared" si="1"/>
        <v>152712</v>
      </c>
      <c r="C15" s="1">
        <f t="shared" si="0"/>
        <v>161610</v>
      </c>
      <c r="D15" s="22">
        <f t="shared" si="2"/>
        <v>0.94494152589567482</v>
      </c>
      <c r="E15" s="1">
        <v>14894</v>
      </c>
      <c r="F15" s="1">
        <v>18319.999999999996</v>
      </c>
      <c r="G15" s="22">
        <f t="shared" si="3"/>
        <v>0.81299126637554597</v>
      </c>
      <c r="H15" s="1">
        <v>2454</v>
      </c>
      <c r="I15" s="1">
        <v>3320.0000000000005</v>
      </c>
      <c r="J15" s="22">
        <f t="shared" si="4"/>
        <v>0.73915662650602398</v>
      </c>
      <c r="K15" s="1">
        <v>135364</v>
      </c>
      <c r="L15" s="1">
        <v>139970</v>
      </c>
      <c r="M15" s="22">
        <f t="shared" si="5"/>
        <v>0.96709294848896188</v>
      </c>
      <c r="N15" s="5"/>
    </row>
    <row r="16" spans="1:14" ht="13.15" customHeight="1" x14ac:dyDescent="0.2">
      <c r="A16" s="13" t="s">
        <v>11</v>
      </c>
      <c r="B16" s="1">
        <f t="shared" si="1"/>
        <v>186947</v>
      </c>
      <c r="C16" s="1">
        <f t="shared" si="0"/>
        <v>195289.99999999994</v>
      </c>
      <c r="D16" s="22">
        <f t="shared" si="2"/>
        <v>0.95727891853141511</v>
      </c>
      <c r="E16" s="1">
        <v>65283</v>
      </c>
      <c r="F16" s="1">
        <v>71359.999999999956</v>
      </c>
      <c r="G16" s="22">
        <f t="shared" si="3"/>
        <v>0.91484024663677188</v>
      </c>
      <c r="H16" s="1">
        <v>3668</v>
      </c>
      <c r="I16" s="1">
        <v>4100</v>
      </c>
      <c r="J16" s="22">
        <f t="shared" si="4"/>
        <v>0.89463414634146343</v>
      </c>
      <c r="K16" s="1">
        <v>117996</v>
      </c>
      <c r="L16" s="1">
        <v>119829.99999999997</v>
      </c>
      <c r="M16" s="22">
        <f t="shared" si="5"/>
        <v>0.98469498456146232</v>
      </c>
      <c r="N16" s="5"/>
    </row>
    <row r="17" spans="1:17" ht="13.15" customHeight="1" x14ac:dyDescent="0.2">
      <c r="A17" s="13" t="s">
        <v>12</v>
      </c>
      <c r="B17" s="1">
        <f t="shared" si="1"/>
        <v>59768</v>
      </c>
      <c r="C17" s="1">
        <f t="shared" si="0"/>
        <v>62090.000000000007</v>
      </c>
      <c r="D17" s="22">
        <f t="shared" si="2"/>
        <v>0.96260267353841189</v>
      </c>
      <c r="E17" s="1">
        <v>4653</v>
      </c>
      <c r="F17" s="1">
        <v>5790.0000000000018</v>
      </c>
      <c r="G17" s="22">
        <f t="shared" si="3"/>
        <v>0.80362694300518112</v>
      </c>
      <c r="H17" s="1">
        <v>1096</v>
      </c>
      <c r="I17" s="1">
        <v>1010</v>
      </c>
      <c r="J17" s="22">
        <f t="shared" si="4"/>
        <v>1.0851485148514852</v>
      </c>
      <c r="K17" s="1">
        <v>54019</v>
      </c>
      <c r="L17" s="1">
        <v>55290.000000000007</v>
      </c>
      <c r="M17" s="22">
        <f t="shared" si="5"/>
        <v>0.97701211792367504</v>
      </c>
      <c r="N17" s="5"/>
    </row>
    <row r="18" spans="1:17" ht="13.15" customHeight="1" x14ac:dyDescent="0.2">
      <c r="A18" s="13" t="s">
        <v>13</v>
      </c>
      <c r="B18" s="1">
        <f t="shared" si="1"/>
        <v>321419</v>
      </c>
      <c r="C18" s="1">
        <f t="shared" si="0"/>
        <v>350939.99999999988</v>
      </c>
      <c r="D18" s="22">
        <f t="shared" si="2"/>
        <v>0.91588020744286802</v>
      </c>
      <c r="E18" s="1">
        <v>30341</v>
      </c>
      <c r="F18" s="1">
        <v>38189.999999999985</v>
      </c>
      <c r="G18" s="22">
        <f t="shared" si="3"/>
        <v>0.79447499345378403</v>
      </c>
      <c r="H18" s="1">
        <v>7438</v>
      </c>
      <c r="I18" s="1">
        <v>8149.9999999999991</v>
      </c>
      <c r="J18" s="22">
        <f t="shared" si="4"/>
        <v>0.91263803680981603</v>
      </c>
      <c r="K18" s="1">
        <v>283640</v>
      </c>
      <c r="L18" s="1">
        <v>304599.99999999988</v>
      </c>
      <c r="M18" s="22">
        <f t="shared" si="5"/>
        <v>0.93118844386080135</v>
      </c>
      <c r="N18" s="5"/>
    </row>
    <row r="19" spans="1:17" ht="13.15" customHeight="1" x14ac:dyDescent="0.2">
      <c r="A19" s="13" t="s">
        <v>14</v>
      </c>
      <c r="B19" s="1">
        <f t="shared" si="1"/>
        <v>49530</v>
      </c>
      <c r="C19" s="1">
        <f t="shared" si="0"/>
        <v>51025</v>
      </c>
      <c r="D19" s="22">
        <f t="shared" si="2"/>
        <v>0.97070063694267517</v>
      </c>
      <c r="E19" s="1">
        <v>24869</v>
      </c>
      <c r="F19" s="1">
        <v>27800</v>
      </c>
      <c r="G19" s="22">
        <f t="shared" si="3"/>
        <v>0.89456834532374097</v>
      </c>
      <c r="H19" s="1">
        <v>1052</v>
      </c>
      <c r="I19" s="1">
        <v>1215</v>
      </c>
      <c r="J19" s="22">
        <f t="shared" si="4"/>
        <v>0.86584362139917692</v>
      </c>
      <c r="K19" s="1">
        <v>23609</v>
      </c>
      <c r="L19" s="1">
        <v>22009.999999999996</v>
      </c>
      <c r="M19" s="22">
        <f t="shared" si="5"/>
        <v>1.0726487960018176</v>
      </c>
      <c r="N19" s="5"/>
    </row>
    <row r="20" spans="1:17" ht="13.15" customHeight="1" x14ac:dyDescent="0.2">
      <c r="A20" s="13" t="s">
        <v>15</v>
      </c>
      <c r="B20" s="1">
        <f t="shared" si="1"/>
        <v>117776</v>
      </c>
      <c r="C20" s="1">
        <f t="shared" si="0"/>
        <v>125100</v>
      </c>
      <c r="D20" s="22">
        <f t="shared" si="2"/>
        <v>0.94145483613109515</v>
      </c>
      <c r="E20" s="1">
        <v>20949</v>
      </c>
      <c r="F20" s="1">
        <v>26050.000000000004</v>
      </c>
      <c r="G20" s="22">
        <f t="shared" si="3"/>
        <v>0.80418426103646823</v>
      </c>
      <c r="H20" s="1">
        <v>1579</v>
      </c>
      <c r="I20" s="1">
        <v>1800</v>
      </c>
      <c r="J20" s="22">
        <f t="shared" si="4"/>
        <v>0.87722222222222224</v>
      </c>
      <c r="K20" s="1">
        <v>95248</v>
      </c>
      <c r="L20" s="1">
        <v>97250</v>
      </c>
      <c r="M20" s="22">
        <f t="shared" si="5"/>
        <v>0.97941388174807198</v>
      </c>
      <c r="N20" s="5"/>
    </row>
    <row r="21" spans="1:17" ht="13.15" customHeight="1" x14ac:dyDescent="0.2">
      <c r="A21" s="13" t="s">
        <v>16</v>
      </c>
      <c r="B21" s="1">
        <f t="shared" si="1"/>
        <v>415856</v>
      </c>
      <c r="C21" s="1">
        <f t="shared" si="0"/>
        <v>440239.99999999988</v>
      </c>
      <c r="D21" s="22">
        <f t="shared" si="2"/>
        <v>0.94461202980192649</v>
      </c>
      <c r="E21" s="1">
        <v>90061</v>
      </c>
      <c r="F21" s="1">
        <v>107709.99999999997</v>
      </c>
      <c r="G21" s="22">
        <f t="shared" si="3"/>
        <v>0.83614334787856304</v>
      </c>
      <c r="H21" s="1">
        <v>13052</v>
      </c>
      <c r="I21" s="1">
        <v>13500</v>
      </c>
      <c r="J21" s="22">
        <f t="shared" si="4"/>
        <v>0.96681481481481479</v>
      </c>
      <c r="K21" s="1">
        <v>312743</v>
      </c>
      <c r="L21" s="1">
        <v>319029.99999999994</v>
      </c>
      <c r="M21" s="22">
        <f t="shared" si="5"/>
        <v>0.98029338933642618</v>
      </c>
      <c r="N21" s="5"/>
    </row>
    <row r="22" spans="1:17" ht="13.15" customHeight="1" x14ac:dyDescent="0.2">
      <c r="A22" s="13" t="s">
        <v>17</v>
      </c>
      <c r="B22" s="1">
        <f t="shared" si="1"/>
        <v>47485</v>
      </c>
      <c r="C22" s="1">
        <f t="shared" si="0"/>
        <v>49010.000000000007</v>
      </c>
      <c r="D22" s="22">
        <f t="shared" si="2"/>
        <v>0.96888390124464385</v>
      </c>
      <c r="E22" s="1">
        <v>8396</v>
      </c>
      <c r="F22" s="1">
        <v>9050.0000000000055</v>
      </c>
      <c r="G22" s="22">
        <f t="shared" si="3"/>
        <v>0.92773480662983365</v>
      </c>
      <c r="H22" s="1">
        <v>1008</v>
      </c>
      <c r="I22" s="1">
        <v>1049.9999999999998</v>
      </c>
      <c r="J22" s="22">
        <f t="shared" si="4"/>
        <v>0.96000000000000019</v>
      </c>
      <c r="K22" s="1">
        <v>38081</v>
      </c>
      <c r="L22" s="1">
        <v>38910</v>
      </c>
      <c r="M22" s="22">
        <f t="shared" si="5"/>
        <v>0.97869442302749932</v>
      </c>
      <c r="N22" s="5"/>
    </row>
    <row r="23" spans="1:17" ht="13.15" customHeight="1" x14ac:dyDescent="0.2">
      <c r="A23" s="13" t="s">
        <v>18</v>
      </c>
      <c r="B23" s="1">
        <f t="shared" si="1"/>
        <v>603249</v>
      </c>
      <c r="C23" s="1">
        <f t="shared" si="0"/>
        <v>643020</v>
      </c>
      <c r="D23" s="22">
        <f t="shared" si="2"/>
        <v>0.93814966875058314</v>
      </c>
      <c r="E23" s="1">
        <v>53045</v>
      </c>
      <c r="F23" s="1">
        <v>64909.999999999993</v>
      </c>
      <c r="G23" s="22">
        <f t="shared" si="3"/>
        <v>0.81720844245878921</v>
      </c>
      <c r="H23" s="1">
        <v>45624</v>
      </c>
      <c r="I23" s="1">
        <v>46720.000000000007</v>
      </c>
      <c r="J23" s="22">
        <f t="shared" si="4"/>
        <v>0.97654109589041083</v>
      </c>
      <c r="K23" s="1">
        <v>504580</v>
      </c>
      <c r="L23" s="1">
        <v>531390</v>
      </c>
      <c r="M23" s="22">
        <f t="shared" si="5"/>
        <v>0.94954741338753079</v>
      </c>
      <c r="N23" s="5"/>
    </row>
    <row r="24" spans="1:17" ht="13.15" customHeight="1" x14ac:dyDescent="0.2">
      <c r="A24" s="13" t="s">
        <v>19</v>
      </c>
      <c r="B24" s="1">
        <f t="shared" si="1"/>
        <v>31408</v>
      </c>
      <c r="C24" s="1">
        <f t="shared" si="0"/>
        <v>32395</v>
      </c>
      <c r="D24" s="22">
        <f t="shared" si="2"/>
        <v>0.96953233523691928</v>
      </c>
      <c r="E24" s="1">
        <v>3546</v>
      </c>
      <c r="F24" s="1">
        <v>4080.0000000000009</v>
      </c>
      <c r="G24" s="22">
        <f t="shared" si="3"/>
        <v>0.86911764705882333</v>
      </c>
      <c r="H24" s="1">
        <v>343</v>
      </c>
      <c r="I24" s="1">
        <v>375</v>
      </c>
      <c r="J24" s="22">
        <f t="shared" si="4"/>
        <v>0.91466666666666663</v>
      </c>
      <c r="K24" s="1">
        <v>27519</v>
      </c>
      <c r="L24" s="1">
        <v>27940</v>
      </c>
      <c r="M24" s="22">
        <f t="shared" si="5"/>
        <v>0.98493199713672153</v>
      </c>
      <c r="N24" s="5"/>
    </row>
    <row r="25" spans="1:17" ht="13.15" customHeight="1" x14ac:dyDescent="0.2">
      <c r="A25" s="13" t="s">
        <v>20</v>
      </c>
      <c r="B25" s="1">
        <f t="shared" si="1"/>
        <v>65455</v>
      </c>
      <c r="C25" s="1">
        <f t="shared" si="0"/>
        <v>68740.000000000015</v>
      </c>
      <c r="D25" s="22">
        <f t="shared" si="2"/>
        <v>0.95221123072446878</v>
      </c>
      <c r="E25" s="1">
        <v>17223</v>
      </c>
      <c r="F25" s="1">
        <v>19410.000000000004</v>
      </c>
      <c r="G25" s="22">
        <f t="shared" si="3"/>
        <v>0.88732612055641402</v>
      </c>
      <c r="H25" s="1">
        <v>1695</v>
      </c>
      <c r="I25" s="1">
        <v>1989.9999999999993</v>
      </c>
      <c r="J25" s="22">
        <f t="shared" si="4"/>
        <v>0.85175879396984955</v>
      </c>
      <c r="K25" s="1">
        <v>46537</v>
      </c>
      <c r="L25" s="1">
        <v>47340.000000000007</v>
      </c>
      <c r="M25" s="22">
        <f t="shared" si="5"/>
        <v>0.98303760033798038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4785369</v>
      </c>
      <c r="C26" s="20">
        <f t="shared" si="6"/>
        <v>5105380</v>
      </c>
      <c r="D26" s="21">
        <f t="shared" si="2"/>
        <v>0.93731886754756744</v>
      </c>
      <c r="E26" s="20">
        <v>728875</v>
      </c>
      <c r="F26" s="20">
        <v>860100</v>
      </c>
      <c r="G26" s="21">
        <f t="shared" si="3"/>
        <v>0.84743053133356583</v>
      </c>
      <c r="H26" s="20">
        <v>346962</v>
      </c>
      <c r="I26" s="20">
        <v>346090</v>
      </c>
      <c r="J26" s="21">
        <f t="shared" si="4"/>
        <v>1.0025195758328758</v>
      </c>
      <c r="K26" s="20">
        <v>3709532</v>
      </c>
      <c r="L26" s="20">
        <v>3899190</v>
      </c>
      <c r="M26" s="21">
        <f t="shared" si="5"/>
        <v>0.95135964136141093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49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(January 2021)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464549</v>
      </c>
      <c r="C6" s="1">
        <f t="shared" ref="C6:C25" si="0">F6+I6</f>
        <v>507369.99999999994</v>
      </c>
      <c r="D6" s="22">
        <f>IF(B6=0,"",B6/C6)</f>
        <v>0.91560202613477359</v>
      </c>
      <c r="E6" s="25">
        <v>238957</v>
      </c>
      <c r="F6" s="25">
        <v>254910.00000000003</v>
      </c>
      <c r="G6" s="22">
        <f>IF(E6=0,"",E6/F6)</f>
        <v>0.93741712761366747</v>
      </c>
      <c r="H6" s="25">
        <v>225592</v>
      </c>
      <c r="I6" s="25">
        <v>252459.99999999991</v>
      </c>
      <c r="J6" s="22">
        <f>IF(H6=0,"",H6/I6)</f>
        <v>0.8935752198368061</v>
      </c>
    </row>
    <row r="7" spans="1:10" ht="13.15" customHeight="1" x14ac:dyDescent="0.2">
      <c r="A7" s="13" t="s">
        <v>5</v>
      </c>
      <c r="B7" s="1">
        <f t="shared" ref="B7:B25" si="1">E7+H7</f>
        <v>248395</v>
      </c>
      <c r="C7" s="1">
        <f t="shared" si="0"/>
        <v>265110</v>
      </c>
      <c r="D7" s="22">
        <f t="shared" ref="D7:D26" si="2">IF(B7=0,"",B7/C7)</f>
        <v>0.93695069970955458</v>
      </c>
      <c r="E7" s="25">
        <v>129224</v>
      </c>
      <c r="F7" s="25">
        <v>134820</v>
      </c>
      <c r="G7" s="22">
        <f t="shared" ref="G7:G26" si="3">IF(E7=0,"",E7/F7)</f>
        <v>0.95849280522177716</v>
      </c>
      <c r="H7" s="25">
        <v>119171</v>
      </c>
      <c r="I7" s="25">
        <v>130289.99999999997</v>
      </c>
      <c r="J7" s="22">
        <f t="shared" ref="J7:J26" si="4">IF(H7=0,"",H7/I7)</f>
        <v>0.91465960549543346</v>
      </c>
    </row>
    <row r="8" spans="1:10" ht="13.15" customHeight="1" x14ac:dyDescent="0.2">
      <c r="A8" s="13" t="s">
        <v>6</v>
      </c>
      <c r="B8" s="1">
        <f t="shared" si="1"/>
        <v>547664</v>
      </c>
      <c r="C8" s="1">
        <f t="shared" si="0"/>
        <v>585000</v>
      </c>
      <c r="D8" s="22">
        <f t="shared" si="2"/>
        <v>0.93617777777777778</v>
      </c>
      <c r="E8" s="25">
        <v>280214</v>
      </c>
      <c r="F8" s="25">
        <v>290939.99999999994</v>
      </c>
      <c r="G8" s="22">
        <f t="shared" si="3"/>
        <v>0.96313329208771592</v>
      </c>
      <c r="H8" s="25">
        <v>267450</v>
      </c>
      <c r="I8" s="25">
        <v>294060.00000000006</v>
      </c>
      <c r="J8" s="22">
        <f t="shared" si="4"/>
        <v>0.9095082636196693</v>
      </c>
    </row>
    <row r="9" spans="1:10" ht="13.15" customHeight="1" x14ac:dyDescent="0.2">
      <c r="A9" s="13" t="s">
        <v>43</v>
      </c>
      <c r="B9" s="1">
        <f t="shared" si="1"/>
        <v>302067</v>
      </c>
      <c r="C9" s="1">
        <f t="shared" si="0"/>
        <v>325539.99999999988</v>
      </c>
      <c r="D9" s="22">
        <f t="shared" si="2"/>
        <v>0.92789518953124073</v>
      </c>
      <c r="E9" s="25">
        <v>157580</v>
      </c>
      <c r="F9" s="25">
        <v>166869.99999999994</v>
      </c>
      <c r="G9" s="22">
        <f t="shared" si="3"/>
        <v>0.9443279199376764</v>
      </c>
      <c r="H9" s="25">
        <v>144487</v>
      </c>
      <c r="I9" s="25">
        <v>158669.99999999994</v>
      </c>
      <c r="J9" s="22">
        <f t="shared" si="4"/>
        <v>0.91061322241129417</v>
      </c>
    </row>
    <row r="10" spans="1:10" ht="13.15" customHeight="1" x14ac:dyDescent="0.2">
      <c r="A10" s="13" t="s">
        <v>7</v>
      </c>
      <c r="B10" s="1">
        <f t="shared" si="1"/>
        <v>568896</v>
      </c>
      <c r="C10" s="1">
        <f t="shared" si="0"/>
        <v>598520</v>
      </c>
      <c r="D10" s="22">
        <f t="shared" si="2"/>
        <v>0.95050457795896548</v>
      </c>
      <c r="E10" s="25">
        <v>290408</v>
      </c>
      <c r="F10" s="25">
        <v>299410.00000000006</v>
      </c>
      <c r="G10" s="22">
        <f t="shared" si="3"/>
        <v>0.9699342039344041</v>
      </c>
      <c r="H10" s="25">
        <v>278488</v>
      </c>
      <c r="I10" s="25">
        <v>299110</v>
      </c>
      <c r="J10" s="22">
        <f t="shared" si="4"/>
        <v>0.93105546454481625</v>
      </c>
    </row>
    <row r="11" spans="1:10" ht="13.15" customHeight="1" x14ac:dyDescent="0.2">
      <c r="A11" s="13" t="s">
        <v>44</v>
      </c>
      <c r="B11" s="1">
        <f t="shared" si="1"/>
        <v>167634</v>
      </c>
      <c r="C11" s="1">
        <f t="shared" si="0"/>
        <v>179050.00000000006</v>
      </c>
      <c r="D11" s="22">
        <f t="shared" si="2"/>
        <v>0.93624127338732166</v>
      </c>
      <c r="E11" s="25">
        <v>87337</v>
      </c>
      <c r="F11" s="25">
        <v>91220.000000000044</v>
      </c>
      <c r="G11" s="22">
        <f t="shared" si="3"/>
        <v>0.95743258057443492</v>
      </c>
      <c r="H11" s="25">
        <v>80297</v>
      </c>
      <c r="I11" s="25">
        <v>87830.000000000029</v>
      </c>
      <c r="J11" s="22">
        <f t="shared" si="4"/>
        <v>0.91423203916657148</v>
      </c>
    </row>
    <row r="12" spans="1:10" ht="13.15" customHeight="1" x14ac:dyDescent="0.2">
      <c r="A12" s="13" t="s">
        <v>8</v>
      </c>
      <c r="B12" s="1">
        <f t="shared" si="1"/>
        <v>150816</v>
      </c>
      <c r="C12" s="1">
        <f t="shared" si="0"/>
        <v>159489.99999999997</v>
      </c>
      <c r="D12" s="22">
        <f t="shared" si="2"/>
        <v>0.94561414508746644</v>
      </c>
      <c r="E12" s="25">
        <v>77459</v>
      </c>
      <c r="F12" s="25">
        <v>80030</v>
      </c>
      <c r="G12" s="22">
        <f t="shared" si="3"/>
        <v>0.9678745470448582</v>
      </c>
      <c r="H12" s="25">
        <v>73357</v>
      </c>
      <c r="I12" s="25">
        <v>79459.999999999971</v>
      </c>
      <c r="J12" s="22">
        <f t="shared" si="4"/>
        <v>0.92319405990435477</v>
      </c>
    </row>
    <row r="13" spans="1:10" ht="13.15" customHeight="1" x14ac:dyDescent="0.2">
      <c r="A13" s="13" t="s">
        <v>9</v>
      </c>
      <c r="B13" s="1">
        <f t="shared" si="1"/>
        <v>109631</v>
      </c>
      <c r="C13" s="1">
        <f t="shared" si="0"/>
        <v>118000.00000000003</v>
      </c>
      <c r="D13" s="22">
        <f t="shared" si="2"/>
        <v>0.92907627118644043</v>
      </c>
      <c r="E13" s="25">
        <v>56629</v>
      </c>
      <c r="F13" s="25">
        <v>59570</v>
      </c>
      <c r="G13" s="22">
        <f t="shared" si="3"/>
        <v>0.95062951149907671</v>
      </c>
      <c r="H13" s="25">
        <v>53002</v>
      </c>
      <c r="I13" s="25">
        <v>58430.000000000029</v>
      </c>
      <c r="J13" s="22">
        <f t="shared" si="4"/>
        <v>0.90710251583090828</v>
      </c>
    </row>
    <row r="14" spans="1:10" ht="13.15" customHeight="1" x14ac:dyDescent="0.2">
      <c r="A14" s="13" t="s">
        <v>45</v>
      </c>
      <c r="B14" s="1">
        <f t="shared" si="1"/>
        <v>174112</v>
      </c>
      <c r="C14" s="1">
        <f t="shared" si="0"/>
        <v>187840</v>
      </c>
      <c r="D14" s="22">
        <f t="shared" si="2"/>
        <v>0.92691652470187391</v>
      </c>
      <c r="E14" s="25">
        <v>90930</v>
      </c>
      <c r="F14" s="25">
        <v>95260</v>
      </c>
      <c r="G14" s="22">
        <f t="shared" si="3"/>
        <v>0.95454545454545459</v>
      </c>
      <c r="H14" s="25">
        <v>83182</v>
      </c>
      <c r="I14" s="25">
        <v>92580</v>
      </c>
      <c r="J14" s="22">
        <f t="shared" si="4"/>
        <v>0.89848779434003023</v>
      </c>
    </row>
    <row r="15" spans="1:10" ht="13.15" customHeight="1" x14ac:dyDescent="0.2">
      <c r="A15" s="13" t="s">
        <v>10</v>
      </c>
      <c r="B15" s="1">
        <f t="shared" si="1"/>
        <v>152712</v>
      </c>
      <c r="C15" s="1">
        <f t="shared" si="0"/>
        <v>161610</v>
      </c>
      <c r="D15" s="22">
        <f t="shared" si="2"/>
        <v>0.94494152589567482</v>
      </c>
      <c r="E15" s="25">
        <v>78238</v>
      </c>
      <c r="F15" s="25">
        <v>81250</v>
      </c>
      <c r="G15" s="22">
        <f t="shared" si="3"/>
        <v>0.96292923076923076</v>
      </c>
      <c r="H15" s="25">
        <v>74474</v>
      </c>
      <c r="I15" s="25">
        <v>80360</v>
      </c>
      <c r="J15" s="22">
        <f t="shared" si="4"/>
        <v>0.92675460428073664</v>
      </c>
    </row>
    <row r="16" spans="1:10" ht="13.15" customHeight="1" x14ac:dyDescent="0.2">
      <c r="A16" s="13" t="s">
        <v>11</v>
      </c>
      <c r="B16" s="1">
        <f t="shared" si="1"/>
        <v>186947</v>
      </c>
      <c r="C16" s="1">
        <f t="shared" si="0"/>
        <v>195289.99999999994</v>
      </c>
      <c r="D16" s="22">
        <f t="shared" si="2"/>
        <v>0.95727891853141511</v>
      </c>
      <c r="E16" s="25">
        <v>95519</v>
      </c>
      <c r="F16" s="25">
        <v>97929.999999999985</v>
      </c>
      <c r="G16" s="22">
        <f t="shared" si="3"/>
        <v>0.97538037373634245</v>
      </c>
      <c r="H16" s="25">
        <v>91428</v>
      </c>
      <c r="I16" s="25">
        <v>97359.999999999942</v>
      </c>
      <c r="J16" s="22">
        <f t="shared" si="4"/>
        <v>0.93907148726376388</v>
      </c>
    </row>
    <row r="17" spans="1:13" ht="13.15" customHeight="1" x14ac:dyDescent="0.2">
      <c r="A17" s="13" t="s">
        <v>12</v>
      </c>
      <c r="B17" s="1">
        <f t="shared" si="1"/>
        <v>59768</v>
      </c>
      <c r="C17" s="1">
        <f t="shared" si="0"/>
        <v>62089.999999999985</v>
      </c>
      <c r="D17" s="22">
        <f t="shared" si="2"/>
        <v>0.96260267353841222</v>
      </c>
      <c r="E17" s="25">
        <v>30170</v>
      </c>
      <c r="F17" s="25">
        <v>30984.999999999989</v>
      </c>
      <c r="G17" s="22">
        <f t="shared" si="3"/>
        <v>0.97369695013716351</v>
      </c>
      <c r="H17" s="25">
        <v>29598</v>
      </c>
      <c r="I17" s="25">
        <v>31105</v>
      </c>
      <c r="J17" s="22">
        <f t="shared" si="4"/>
        <v>0.95155119755666295</v>
      </c>
    </row>
    <row r="18" spans="1:13" ht="13.15" customHeight="1" x14ac:dyDescent="0.2">
      <c r="A18" s="13" t="s">
        <v>13</v>
      </c>
      <c r="B18" s="1">
        <f t="shared" si="1"/>
        <v>321419</v>
      </c>
      <c r="C18" s="1">
        <f t="shared" si="0"/>
        <v>350940</v>
      </c>
      <c r="D18" s="22">
        <f t="shared" si="2"/>
        <v>0.91588020744286769</v>
      </c>
      <c r="E18" s="25">
        <v>164022</v>
      </c>
      <c r="F18" s="25">
        <v>176069.99999999997</v>
      </c>
      <c r="G18" s="22">
        <f t="shared" si="3"/>
        <v>0.93157266996081123</v>
      </c>
      <c r="H18" s="25">
        <v>157397</v>
      </c>
      <c r="I18" s="25">
        <v>174870</v>
      </c>
      <c r="J18" s="22">
        <f t="shared" si="4"/>
        <v>0.90008005947275116</v>
      </c>
    </row>
    <row r="19" spans="1:13" ht="13.15" customHeight="1" x14ac:dyDescent="0.2">
      <c r="A19" s="13" t="s">
        <v>14</v>
      </c>
      <c r="B19" s="1">
        <f t="shared" si="1"/>
        <v>49530</v>
      </c>
      <c r="C19" s="1">
        <f t="shared" si="0"/>
        <v>51025</v>
      </c>
      <c r="D19" s="22">
        <f t="shared" si="2"/>
        <v>0.97070063694267517</v>
      </c>
      <c r="E19" s="25">
        <v>25464</v>
      </c>
      <c r="F19" s="25">
        <v>25735</v>
      </c>
      <c r="G19" s="22">
        <f t="shared" si="3"/>
        <v>0.98946959393821643</v>
      </c>
      <c r="H19" s="25">
        <v>24066</v>
      </c>
      <c r="I19" s="25">
        <v>25290</v>
      </c>
      <c r="J19" s="22">
        <f t="shared" si="4"/>
        <v>0.95160142348754451</v>
      </c>
    </row>
    <row r="20" spans="1:13" ht="13.15" customHeight="1" x14ac:dyDescent="0.2">
      <c r="A20" s="13" t="s">
        <v>15</v>
      </c>
      <c r="B20" s="1">
        <f t="shared" si="1"/>
        <v>117776</v>
      </c>
      <c r="C20" s="1">
        <f t="shared" si="0"/>
        <v>125099.99999999997</v>
      </c>
      <c r="D20" s="22">
        <f t="shared" si="2"/>
        <v>0.94145483613109537</v>
      </c>
      <c r="E20" s="25">
        <v>60741</v>
      </c>
      <c r="F20" s="25">
        <v>62774.999999999985</v>
      </c>
      <c r="G20" s="22">
        <f t="shared" si="3"/>
        <v>0.96759856630824392</v>
      </c>
      <c r="H20" s="25">
        <v>57035</v>
      </c>
      <c r="I20" s="25">
        <v>62324.999999999985</v>
      </c>
      <c r="J20" s="22">
        <f t="shared" si="4"/>
        <v>0.91512234255916591</v>
      </c>
    </row>
    <row r="21" spans="1:13" ht="13.15" customHeight="1" x14ac:dyDescent="0.2">
      <c r="A21" s="13" t="s">
        <v>16</v>
      </c>
      <c r="B21" s="1">
        <f t="shared" si="1"/>
        <v>415856</v>
      </c>
      <c r="C21" s="1">
        <f t="shared" si="0"/>
        <v>440239.99999999994</v>
      </c>
      <c r="D21" s="22">
        <f t="shared" si="2"/>
        <v>0.94461202980192638</v>
      </c>
      <c r="E21" s="25">
        <v>213256</v>
      </c>
      <c r="F21" s="25">
        <v>222039.99999999997</v>
      </c>
      <c r="G21" s="22">
        <f t="shared" si="3"/>
        <v>0.96043956043956058</v>
      </c>
      <c r="H21" s="25">
        <v>202600</v>
      </c>
      <c r="I21" s="25">
        <v>218199.99999999997</v>
      </c>
      <c r="J21" s="22">
        <f t="shared" si="4"/>
        <v>0.92850595783684708</v>
      </c>
    </row>
    <row r="22" spans="1:13" ht="13.15" customHeight="1" x14ac:dyDescent="0.2">
      <c r="A22" s="13" t="s">
        <v>17</v>
      </c>
      <c r="B22" s="1">
        <f t="shared" si="1"/>
        <v>47485</v>
      </c>
      <c r="C22" s="1">
        <f t="shared" si="0"/>
        <v>49010.000000000007</v>
      </c>
      <c r="D22" s="22">
        <f t="shared" si="2"/>
        <v>0.96888390124464385</v>
      </c>
      <c r="E22" s="25">
        <v>24494</v>
      </c>
      <c r="F22" s="25">
        <v>24880</v>
      </c>
      <c r="G22" s="22">
        <f t="shared" si="3"/>
        <v>0.9844855305466238</v>
      </c>
      <c r="H22" s="25">
        <v>22991</v>
      </c>
      <c r="I22" s="25">
        <v>24130.000000000007</v>
      </c>
      <c r="J22" s="22">
        <f t="shared" si="4"/>
        <v>0.95279734769995827</v>
      </c>
    </row>
    <row r="23" spans="1:13" ht="13.15" customHeight="1" x14ac:dyDescent="0.2">
      <c r="A23" s="13" t="s">
        <v>18</v>
      </c>
      <c r="B23" s="1">
        <f t="shared" si="1"/>
        <v>603249</v>
      </c>
      <c r="C23" s="1">
        <f t="shared" si="0"/>
        <v>643019.99999999988</v>
      </c>
      <c r="D23" s="22">
        <f t="shared" si="2"/>
        <v>0.93814966875058337</v>
      </c>
      <c r="E23" s="25">
        <v>311748</v>
      </c>
      <c r="F23" s="25">
        <v>325099.99999999994</v>
      </c>
      <c r="G23" s="22">
        <f t="shared" si="3"/>
        <v>0.95892956013534314</v>
      </c>
      <c r="H23" s="25">
        <v>291501</v>
      </c>
      <c r="I23" s="25">
        <v>317919.99999999994</v>
      </c>
      <c r="J23" s="22">
        <f t="shared" si="4"/>
        <v>0.91690047810770026</v>
      </c>
    </row>
    <row r="24" spans="1:13" ht="13.15" customHeight="1" x14ac:dyDescent="0.2">
      <c r="A24" s="13" t="s">
        <v>19</v>
      </c>
      <c r="B24" s="1">
        <f t="shared" si="1"/>
        <v>31408</v>
      </c>
      <c r="C24" s="1">
        <f t="shared" si="0"/>
        <v>32395</v>
      </c>
      <c r="D24" s="22">
        <f t="shared" si="2"/>
        <v>0.96953233523691928</v>
      </c>
      <c r="E24" s="25">
        <v>15493</v>
      </c>
      <c r="F24" s="25">
        <v>15875</v>
      </c>
      <c r="G24" s="22">
        <f t="shared" si="3"/>
        <v>0.97593700787401572</v>
      </c>
      <c r="H24" s="25">
        <v>15915</v>
      </c>
      <c r="I24" s="25">
        <v>16520</v>
      </c>
      <c r="J24" s="22">
        <f t="shared" si="4"/>
        <v>0.96337772397094434</v>
      </c>
    </row>
    <row r="25" spans="1:13" ht="13.15" customHeight="1" x14ac:dyDescent="0.2">
      <c r="A25" s="13" t="s">
        <v>20</v>
      </c>
      <c r="B25" s="1">
        <f t="shared" si="1"/>
        <v>65455</v>
      </c>
      <c r="C25" s="1">
        <f t="shared" si="0"/>
        <v>68740</v>
      </c>
      <c r="D25" s="22">
        <f t="shared" si="2"/>
        <v>0.952211230724469</v>
      </c>
      <c r="E25" s="25">
        <v>33883</v>
      </c>
      <c r="F25" s="25">
        <v>34720</v>
      </c>
      <c r="G25" s="22">
        <f t="shared" si="3"/>
        <v>0.97589285714285712</v>
      </c>
      <c r="H25" s="25">
        <v>31572</v>
      </c>
      <c r="I25" s="25">
        <v>34020.000000000007</v>
      </c>
      <c r="J25" s="22">
        <f t="shared" si="4"/>
        <v>0.92804232804232789</v>
      </c>
    </row>
    <row r="26" spans="1:13" ht="13.15" customHeight="1" x14ac:dyDescent="0.2">
      <c r="A26" s="19" t="s">
        <v>21</v>
      </c>
      <c r="B26" s="20">
        <f t="shared" ref="B26" si="5">E26+H26</f>
        <v>4785369</v>
      </c>
      <c r="C26" s="20">
        <f t="shared" ref="C26" si="6">F26+I26</f>
        <v>5105380</v>
      </c>
      <c r="D26" s="21">
        <f t="shared" si="2"/>
        <v>0.93731886754756744</v>
      </c>
      <c r="E26" s="20">
        <v>2461766</v>
      </c>
      <c r="F26" s="20">
        <v>2570390</v>
      </c>
      <c r="G26" s="21">
        <f t="shared" si="3"/>
        <v>0.95774026509595822</v>
      </c>
      <c r="H26" s="20">
        <v>2323603</v>
      </c>
      <c r="I26" s="20">
        <v>2534990</v>
      </c>
      <c r="J26" s="21">
        <f t="shared" si="4"/>
        <v>0.91661229432857727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Dec 2020.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(January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464549</v>
      </c>
      <c r="C6" s="1">
        <f t="shared" ref="C6:C26" si="0">F6+I6+L6+O6+R6+U6</f>
        <v>507370</v>
      </c>
      <c r="D6" s="22">
        <f>IF(B6=0,"",B6/C6)</f>
        <v>0.91560202613477348</v>
      </c>
      <c r="E6" s="1">
        <v>25316</v>
      </c>
      <c r="F6" s="25">
        <v>24970</v>
      </c>
      <c r="G6" s="22">
        <f>IF(E6=0,"",E6/F6)</f>
        <v>1.0138566279535441</v>
      </c>
      <c r="H6" s="1">
        <v>55450</v>
      </c>
      <c r="I6" s="25">
        <v>54160</v>
      </c>
      <c r="J6" s="22">
        <f>IF(H6=0,"",H6/I6)</f>
        <v>1.023818316100443</v>
      </c>
      <c r="K6" s="1">
        <v>56445</v>
      </c>
      <c r="L6" s="25">
        <v>73579.999999999985</v>
      </c>
      <c r="M6" s="22">
        <f>IF(K6=0,"",K6/L6)</f>
        <v>0.76712421853764623</v>
      </c>
      <c r="N6" s="1">
        <v>151258</v>
      </c>
      <c r="O6" s="25">
        <v>175820</v>
      </c>
      <c r="P6" s="22">
        <f>IF(N6=0,"",N6/O6)</f>
        <v>0.86030030713229444</v>
      </c>
      <c r="Q6" s="1">
        <v>113960</v>
      </c>
      <c r="R6" s="25">
        <v>117330.00000000001</v>
      </c>
      <c r="S6" s="22">
        <f>IF(Q6=0,"",Q6/R6)</f>
        <v>0.97127759311344064</v>
      </c>
      <c r="T6" s="1">
        <v>62120</v>
      </c>
      <c r="U6" s="25">
        <v>61509.999999999993</v>
      </c>
      <c r="V6" s="22">
        <f>IF(T6=0,"",T6/U6)</f>
        <v>1.0099170866525768</v>
      </c>
    </row>
    <row r="7" spans="1:22" ht="13.15" customHeight="1" x14ac:dyDescent="0.2">
      <c r="A7" s="13" t="s">
        <v>5</v>
      </c>
      <c r="B7" s="1">
        <f t="shared" ref="B7:B26" si="1">E7+H7+K7+N7+Q7+T7</f>
        <v>248395</v>
      </c>
      <c r="C7" s="1">
        <f t="shared" si="0"/>
        <v>265110</v>
      </c>
      <c r="D7" s="22">
        <f t="shared" ref="D7:D26" si="2">IF(B7=0,"",B7/C7)</f>
        <v>0.93695069970955458</v>
      </c>
      <c r="E7" s="1">
        <v>15921</v>
      </c>
      <c r="F7" s="25">
        <v>16189.999999999998</v>
      </c>
      <c r="G7" s="22">
        <f t="shared" ref="G7:G26" si="3">IF(E7=0,"",E7/F7)</f>
        <v>0.98338480543545415</v>
      </c>
      <c r="H7" s="1">
        <v>34678</v>
      </c>
      <c r="I7" s="25">
        <v>36189.999999999978</v>
      </c>
      <c r="J7" s="22">
        <f t="shared" ref="J7:J26" si="4">IF(H7=0,"",H7/I7)</f>
        <v>0.95822050290135452</v>
      </c>
      <c r="K7" s="1">
        <v>26932</v>
      </c>
      <c r="L7" s="25">
        <v>27829.999999999996</v>
      </c>
      <c r="M7" s="22">
        <f t="shared" ref="M7:M26" si="5">IF(K7=0,"",K7/L7)</f>
        <v>0.96773266259432278</v>
      </c>
      <c r="N7" s="1">
        <v>56698</v>
      </c>
      <c r="O7" s="25">
        <v>63340</v>
      </c>
      <c r="P7" s="22">
        <f t="shared" ref="P7:P26" si="6">IF(N7=0,"",N7/O7)</f>
        <v>0.89513735396274074</v>
      </c>
      <c r="Q7" s="1">
        <v>63049</v>
      </c>
      <c r="R7" s="25">
        <v>68000</v>
      </c>
      <c r="S7" s="22">
        <f t="shared" ref="S7:S26" si="7">IF(Q7=0,"",Q7/R7)</f>
        <v>0.92719117647058824</v>
      </c>
      <c r="T7" s="1">
        <v>51117</v>
      </c>
      <c r="U7" s="25">
        <v>53560.000000000007</v>
      </c>
      <c r="V7" s="22">
        <f t="shared" ref="V7:V26" si="8">IF(T7=0,"",T7/U7)</f>
        <v>0.95438760268857348</v>
      </c>
    </row>
    <row r="8" spans="1:22" ht="13.15" customHeight="1" x14ac:dyDescent="0.2">
      <c r="A8" s="13" t="s">
        <v>6</v>
      </c>
      <c r="B8" s="1">
        <f t="shared" si="1"/>
        <v>547664</v>
      </c>
      <c r="C8" s="1">
        <f t="shared" si="0"/>
        <v>585000</v>
      </c>
      <c r="D8" s="22">
        <f t="shared" si="2"/>
        <v>0.93617777777777778</v>
      </c>
      <c r="E8" s="1">
        <v>32283</v>
      </c>
      <c r="F8" s="25">
        <v>33160</v>
      </c>
      <c r="G8" s="22">
        <f t="shared" si="3"/>
        <v>0.97355247285886615</v>
      </c>
      <c r="H8" s="1">
        <v>69102</v>
      </c>
      <c r="I8" s="25">
        <v>70710</v>
      </c>
      <c r="J8" s="22">
        <f t="shared" si="4"/>
        <v>0.97725922783198982</v>
      </c>
      <c r="K8" s="1">
        <v>66560</v>
      </c>
      <c r="L8" s="25">
        <v>75240</v>
      </c>
      <c r="M8" s="22">
        <f t="shared" si="5"/>
        <v>0.88463583200425311</v>
      </c>
      <c r="N8" s="1">
        <v>145006</v>
      </c>
      <c r="O8" s="25">
        <v>163920.00000000003</v>
      </c>
      <c r="P8" s="22">
        <f t="shared" si="6"/>
        <v>0.88461444607125417</v>
      </c>
      <c r="Q8" s="1">
        <v>142236</v>
      </c>
      <c r="R8" s="25">
        <v>149760.00000000003</v>
      </c>
      <c r="S8" s="22">
        <f t="shared" si="7"/>
        <v>0.94975961538461517</v>
      </c>
      <c r="T8" s="1">
        <v>92477</v>
      </c>
      <c r="U8" s="25">
        <v>92210.000000000015</v>
      </c>
      <c r="V8" s="22">
        <f t="shared" si="8"/>
        <v>1.0028955644723998</v>
      </c>
    </row>
    <row r="9" spans="1:22" ht="13.15" customHeight="1" x14ac:dyDescent="0.2">
      <c r="A9" s="13" t="s">
        <v>43</v>
      </c>
      <c r="B9" s="1">
        <f t="shared" si="1"/>
        <v>302067</v>
      </c>
      <c r="C9" s="1">
        <f t="shared" si="0"/>
        <v>325540</v>
      </c>
      <c r="D9" s="22">
        <f t="shared" si="2"/>
        <v>0.92789518953124039</v>
      </c>
      <c r="E9" s="1">
        <v>16039</v>
      </c>
      <c r="F9" s="25">
        <v>16620.000000000004</v>
      </c>
      <c r="G9" s="22">
        <f t="shared" si="3"/>
        <v>0.96504211793020434</v>
      </c>
      <c r="H9" s="1">
        <v>37405</v>
      </c>
      <c r="I9" s="25">
        <v>37920.000000000007</v>
      </c>
      <c r="J9" s="22">
        <f t="shared" si="4"/>
        <v>0.98641877637130781</v>
      </c>
      <c r="K9" s="1">
        <v>40591</v>
      </c>
      <c r="L9" s="25">
        <v>49879.999999999993</v>
      </c>
      <c r="M9" s="22">
        <f t="shared" si="5"/>
        <v>0.81377305533279887</v>
      </c>
      <c r="N9" s="1">
        <v>88194</v>
      </c>
      <c r="O9" s="25">
        <v>95880</v>
      </c>
      <c r="P9" s="22">
        <f t="shared" si="6"/>
        <v>0.91983729662077596</v>
      </c>
      <c r="Q9" s="1">
        <v>76838</v>
      </c>
      <c r="R9" s="25">
        <v>80529.999999999985</v>
      </c>
      <c r="S9" s="22">
        <f t="shared" si="7"/>
        <v>0.95415373152862304</v>
      </c>
      <c r="T9" s="1">
        <v>43000</v>
      </c>
      <c r="U9" s="25">
        <v>44710.000000000007</v>
      </c>
      <c r="V9" s="22">
        <f t="shared" si="8"/>
        <v>0.96175352270185621</v>
      </c>
    </row>
    <row r="10" spans="1:22" ht="13.15" customHeight="1" x14ac:dyDescent="0.2">
      <c r="A10" s="13" t="s">
        <v>7</v>
      </c>
      <c r="B10" s="1">
        <f t="shared" si="1"/>
        <v>568896</v>
      </c>
      <c r="C10" s="1">
        <f t="shared" si="0"/>
        <v>598520</v>
      </c>
      <c r="D10" s="22">
        <f t="shared" si="2"/>
        <v>0.95050457795896548</v>
      </c>
      <c r="E10" s="1">
        <v>41576</v>
      </c>
      <c r="F10" s="25">
        <v>42320</v>
      </c>
      <c r="G10" s="22">
        <f t="shared" si="3"/>
        <v>0.98241965973534973</v>
      </c>
      <c r="H10" s="1">
        <v>87990</v>
      </c>
      <c r="I10" s="25">
        <v>90049.999999999985</v>
      </c>
      <c r="J10" s="22">
        <f t="shared" si="4"/>
        <v>0.97712382009994458</v>
      </c>
      <c r="K10" s="1">
        <v>76198</v>
      </c>
      <c r="L10" s="25">
        <v>83980</v>
      </c>
      <c r="M10" s="22">
        <f t="shared" si="5"/>
        <v>0.90733507978090022</v>
      </c>
      <c r="N10" s="1">
        <v>162593</v>
      </c>
      <c r="O10" s="25">
        <v>173190</v>
      </c>
      <c r="P10" s="22">
        <f t="shared" si="6"/>
        <v>0.93881286448409262</v>
      </c>
      <c r="Q10" s="1">
        <v>131883</v>
      </c>
      <c r="R10" s="25">
        <v>139860</v>
      </c>
      <c r="S10" s="22">
        <f t="shared" si="7"/>
        <v>0.94296439296439294</v>
      </c>
      <c r="T10" s="1">
        <v>68656</v>
      </c>
      <c r="U10" s="25">
        <v>69120</v>
      </c>
      <c r="V10" s="22">
        <f t="shared" si="8"/>
        <v>0.99328703703703702</v>
      </c>
    </row>
    <row r="11" spans="1:22" ht="13.15" customHeight="1" x14ac:dyDescent="0.2">
      <c r="A11" s="13" t="s">
        <v>44</v>
      </c>
      <c r="B11" s="1">
        <f t="shared" si="1"/>
        <v>167634</v>
      </c>
      <c r="C11" s="1">
        <f t="shared" si="0"/>
        <v>179050</v>
      </c>
      <c r="D11" s="22">
        <f t="shared" si="2"/>
        <v>0.93624127338732199</v>
      </c>
      <c r="E11" s="1">
        <v>10542</v>
      </c>
      <c r="F11" s="25">
        <v>10990</v>
      </c>
      <c r="G11" s="22">
        <f t="shared" si="3"/>
        <v>0.95923566878980893</v>
      </c>
      <c r="H11" s="1">
        <v>24367</v>
      </c>
      <c r="I11" s="25">
        <v>25439.999999999993</v>
      </c>
      <c r="J11" s="22">
        <f t="shared" si="4"/>
        <v>0.95782232704402548</v>
      </c>
      <c r="K11" s="1">
        <v>19417</v>
      </c>
      <c r="L11" s="25">
        <v>20310</v>
      </c>
      <c r="M11" s="22">
        <f t="shared" si="5"/>
        <v>0.9560315115706548</v>
      </c>
      <c r="N11" s="1">
        <v>37410</v>
      </c>
      <c r="O11" s="25">
        <v>41650.000000000007</v>
      </c>
      <c r="P11" s="22">
        <f t="shared" si="6"/>
        <v>0.89819927971188462</v>
      </c>
      <c r="Q11" s="1">
        <v>43616</v>
      </c>
      <c r="R11" s="25">
        <v>46870</v>
      </c>
      <c r="S11" s="22">
        <f t="shared" si="7"/>
        <v>0.93057392788564108</v>
      </c>
      <c r="T11" s="1">
        <v>32282</v>
      </c>
      <c r="U11" s="25">
        <v>33790</v>
      </c>
      <c r="V11" s="22">
        <f t="shared" si="8"/>
        <v>0.95537141166025452</v>
      </c>
    </row>
    <row r="12" spans="1:22" ht="13.15" customHeight="1" x14ac:dyDescent="0.2">
      <c r="A12" s="13" t="s">
        <v>8</v>
      </c>
      <c r="B12" s="1">
        <f t="shared" si="1"/>
        <v>150816</v>
      </c>
      <c r="C12" s="1">
        <f t="shared" si="0"/>
        <v>159490</v>
      </c>
      <c r="D12" s="22">
        <f t="shared" si="2"/>
        <v>0.94561414508746633</v>
      </c>
      <c r="E12" s="1">
        <v>9920</v>
      </c>
      <c r="F12" s="25">
        <v>10060.000000000004</v>
      </c>
      <c r="G12" s="22">
        <f t="shared" si="3"/>
        <v>0.98608349900596381</v>
      </c>
      <c r="H12" s="1">
        <v>20412</v>
      </c>
      <c r="I12" s="25">
        <v>20799.999999999996</v>
      </c>
      <c r="J12" s="22">
        <f t="shared" si="4"/>
        <v>0.98134615384615398</v>
      </c>
      <c r="K12" s="1">
        <v>17249</v>
      </c>
      <c r="L12" s="25">
        <v>18800.000000000004</v>
      </c>
      <c r="M12" s="22">
        <f t="shared" si="5"/>
        <v>0.91749999999999987</v>
      </c>
      <c r="N12" s="1">
        <v>41694</v>
      </c>
      <c r="O12" s="25">
        <v>45509.999999999993</v>
      </c>
      <c r="P12" s="22">
        <f t="shared" si="6"/>
        <v>0.91615029663810166</v>
      </c>
      <c r="Q12" s="1">
        <v>38837</v>
      </c>
      <c r="R12" s="25">
        <v>41170</v>
      </c>
      <c r="S12" s="22">
        <f t="shared" si="7"/>
        <v>0.94333252368229292</v>
      </c>
      <c r="T12" s="1">
        <v>22704</v>
      </c>
      <c r="U12" s="25">
        <v>23150</v>
      </c>
      <c r="V12" s="22">
        <f t="shared" si="8"/>
        <v>0.98073434125269976</v>
      </c>
    </row>
    <row r="13" spans="1:22" ht="13.15" customHeight="1" x14ac:dyDescent="0.2">
      <c r="A13" s="13" t="s">
        <v>9</v>
      </c>
      <c r="B13" s="1">
        <f t="shared" si="1"/>
        <v>109631</v>
      </c>
      <c r="C13" s="1">
        <f t="shared" si="0"/>
        <v>118000</v>
      </c>
      <c r="D13" s="22">
        <f t="shared" si="2"/>
        <v>0.92907627118644065</v>
      </c>
      <c r="E13" s="1">
        <v>7504</v>
      </c>
      <c r="F13" s="25">
        <v>7770.0000000000009</v>
      </c>
      <c r="G13" s="22">
        <f t="shared" si="3"/>
        <v>0.96576576576576567</v>
      </c>
      <c r="H13" s="1">
        <v>16271</v>
      </c>
      <c r="I13" s="25">
        <v>16980</v>
      </c>
      <c r="J13" s="22">
        <f t="shared" si="4"/>
        <v>0.95824499411071851</v>
      </c>
      <c r="K13" s="1">
        <v>12612</v>
      </c>
      <c r="L13" s="25">
        <v>13709.999999999996</v>
      </c>
      <c r="M13" s="22">
        <f t="shared" si="5"/>
        <v>0.91991247264770271</v>
      </c>
      <c r="N13" s="1">
        <v>26516</v>
      </c>
      <c r="O13" s="25">
        <v>29800</v>
      </c>
      <c r="P13" s="22">
        <f t="shared" si="6"/>
        <v>0.88979865771812083</v>
      </c>
      <c r="Q13" s="1">
        <v>28064</v>
      </c>
      <c r="R13" s="25">
        <v>30119.999999999996</v>
      </c>
      <c r="S13" s="22">
        <f t="shared" si="7"/>
        <v>0.93173970783532545</v>
      </c>
      <c r="T13" s="1">
        <v>18664</v>
      </c>
      <c r="U13" s="25">
        <v>19619.999999999993</v>
      </c>
      <c r="V13" s="22">
        <f t="shared" si="8"/>
        <v>0.95127420998980672</v>
      </c>
    </row>
    <row r="14" spans="1:22" ht="13.15" customHeight="1" x14ac:dyDescent="0.2">
      <c r="A14" s="13" t="s">
        <v>45</v>
      </c>
      <c r="B14" s="1">
        <f t="shared" si="1"/>
        <v>174112</v>
      </c>
      <c r="C14" s="1">
        <f t="shared" si="0"/>
        <v>187840</v>
      </c>
      <c r="D14" s="22">
        <f t="shared" si="2"/>
        <v>0.92691652470187391</v>
      </c>
      <c r="E14" s="1">
        <v>11073</v>
      </c>
      <c r="F14" s="25">
        <v>11400.000000000002</v>
      </c>
      <c r="G14" s="22">
        <f t="shared" si="3"/>
        <v>0.97131578947368402</v>
      </c>
      <c r="H14" s="1">
        <v>24233</v>
      </c>
      <c r="I14" s="25">
        <v>24860.000000000004</v>
      </c>
      <c r="J14" s="22">
        <f t="shared" si="4"/>
        <v>0.97477876106194672</v>
      </c>
      <c r="K14" s="1">
        <v>21460</v>
      </c>
      <c r="L14" s="25">
        <v>25020</v>
      </c>
      <c r="M14" s="22">
        <f t="shared" si="5"/>
        <v>0.85771382893685055</v>
      </c>
      <c r="N14" s="1">
        <v>40062</v>
      </c>
      <c r="O14" s="25">
        <v>45330</v>
      </c>
      <c r="P14" s="22">
        <f t="shared" si="6"/>
        <v>0.88378557246856382</v>
      </c>
      <c r="Q14" s="1">
        <v>43914</v>
      </c>
      <c r="R14" s="25">
        <v>46860.000000000015</v>
      </c>
      <c r="S14" s="22">
        <f t="shared" si="7"/>
        <v>0.93713188220230448</v>
      </c>
      <c r="T14" s="1">
        <v>33370</v>
      </c>
      <c r="U14" s="25">
        <v>34369.999999999993</v>
      </c>
      <c r="V14" s="22">
        <f t="shared" si="8"/>
        <v>0.97090485888856581</v>
      </c>
    </row>
    <row r="15" spans="1:22" ht="13.15" customHeight="1" x14ac:dyDescent="0.2">
      <c r="A15" s="13" t="s">
        <v>10</v>
      </c>
      <c r="B15" s="1">
        <f t="shared" si="1"/>
        <v>152712</v>
      </c>
      <c r="C15" s="1">
        <f t="shared" si="0"/>
        <v>161610</v>
      </c>
      <c r="D15" s="22">
        <f t="shared" si="2"/>
        <v>0.94494152589567482</v>
      </c>
      <c r="E15" s="1">
        <v>7795</v>
      </c>
      <c r="F15" s="25">
        <v>7980</v>
      </c>
      <c r="G15" s="22">
        <f t="shared" si="3"/>
        <v>0.97681704260651625</v>
      </c>
      <c r="H15" s="1">
        <v>18974</v>
      </c>
      <c r="I15" s="25">
        <v>19410.000000000004</v>
      </c>
      <c r="J15" s="22">
        <f t="shared" si="4"/>
        <v>0.97753735188047375</v>
      </c>
      <c r="K15" s="1">
        <v>15389</v>
      </c>
      <c r="L15" s="25">
        <v>16100.000000000002</v>
      </c>
      <c r="M15" s="22">
        <f t="shared" si="5"/>
        <v>0.95583850931677006</v>
      </c>
      <c r="N15" s="1">
        <v>32287</v>
      </c>
      <c r="O15" s="25">
        <v>35699.999999999985</v>
      </c>
      <c r="P15" s="22">
        <f t="shared" si="6"/>
        <v>0.90439775910364184</v>
      </c>
      <c r="Q15" s="1">
        <v>44079</v>
      </c>
      <c r="R15" s="25">
        <v>46560</v>
      </c>
      <c r="S15" s="22">
        <f t="shared" si="7"/>
        <v>0.94671391752577316</v>
      </c>
      <c r="T15" s="1">
        <v>34188</v>
      </c>
      <c r="U15" s="25">
        <v>35859.999999999993</v>
      </c>
      <c r="V15" s="22">
        <f t="shared" si="8"/>
        <v>0.95337423312883451</v>
      </c>
    </row>
    <row r="16" spans="1:22" ht="13.15" customHeight="1" x14ac:dyDescent="0.2">
      <c r="A16" s="13" t="s">
        <v>11</v>
      </c>
      <c r="B16" s="1">
        <f t="shared" si="1"/>
        <v>186947</v>
      </c>
      <c r="C16" s="1">
        <f t="shared" si="0"/>
        <v>195290</v>
      </c>
      <c r="D16" s="22">
        <f t="shared" si="2"/>
        <v>0.95727891853141478</v>
      </c>
      <c r="E16" s="1">
        <v>11892</v>
      </c>
      <c r="F16" s="25">
        <v>12129.999999999998</v>
      </c>
      <c r="G16" s="22">
        <f t="shared" si="3"/>
        <v>0.98037922506183028</v>
      </c>
      <c r="H16" s="1">
        <v>26772</v>
      </c>
      <c r="I16" s="25">
        <v>27699.999999999996</v>
      </c>
      <c r="J16" s="22">
        <f t="shared" si="4"/>
        <v>0.96649819494584854</v>
      </c>
      <c r="K16" s="1">
        <v>19688</v>
      </c>
      <c r="L16" s="25">
        <v>19989.999999999996</v>
      </c>
      <c r="M16" s="22">
        <f t="shared" si="5"/>
        <v>0.98489244622311178</v>
      </c>
      <c r="N16" s="1">
        <v>39409</v>
      </c>
      <c r="O16" s="25">
        <v>42350</v>
      </c>
      <c r="P16" s="22">
        <f t="shared" si="6"/>
        <v>0.93055489964580873</v>
      </c>
      <c r="Q16" s="1">
        <v>50235</v>
      </c>
      <c r="R16" s="25">
        <v>53020.000000000007</v>
      </c>
      <c r="S16" s="22">
        <f t="shared" si="7"/>
        <v>0.94747265182949814</v>
      </c>
      <c r="T16" s="1">
        <v>38951</v>
      </c>
      <c r="U16" s="25">
        <v>40100</v>
      </c>
      <c r="V16" s="22">
        <f t="shared" si="8"/>
        <v>0.97134663341645888</v>
      </c>
    </row>
    <row r="17" spans="1:22" ht="13.15" customHeight="1" x14ac:dyDescent="0.2">
      <c r="A17" s="13" t="s">
        <v>12</v>
      </c>
      <c r="B17" s="1">
        <f t="shared" si="1"/>
        <v>59768</v>
      </c>
      <c r="C17" s="1">
        <f t="shared" si="0"/>
        <v>62090</v>
      </c>
      <c r="D17" s="22">
        <f t="shared" si="2"/>
        <v>0.962602673538412</v>
      </c>
      <c r="E17" s="1">
        <v>3183</v>
      </c>
      <c r="F17" s="25">
        <v>3320.0000000000005</v>
      </c>
      <c r="G17" s="22">
        <f t="shared" si="3"/>
        <v>0.95873493975903601</v>
      </c>
      <c r="H17" s="1">
        <v>7361</v>
      </c>
      <c r="I17" s="25">
        <v>7499.9999999999973</v>
      </c>
      <c r="J17" s="22">
        <f t="shared" si="4"/>
        <v>0.98146666666666704</v>
      </c>
      <c r="K17" s="1">
        <v>6285</v>
      </c>
      <c r="L17" s="25">
        <v>6085.0000000000009</v>
      </c>
      <c r="M17" s="22">
        <f t="shared" si="5"/>
        <v>1.0328677074774033</v>
      </c>
      <c r="N17" s="1">
        <v>13353</v>
      </c>
      <c r="O17" s="25">
        <v>14419.999999999998</v>
      </c>
      <c r="P17" s="22">
        <f t="shared" si="6"/>
        <v>0.92600554785020817</v>
      </c>
      <c r="Q17" s="1">
        <v>16333</v>
      </c>
      <c r="R17" s="25">
        <v>17050</v>
      </c>
      <c r="S17" s="22">
        <f t="shared" si="7"/>
        <v>0.95794721407624639</v>
      </c>
      <c r="T17" s="1">
        <v>13253</v>
      </c>
      <c r="U17" s="25">
        <v>13715.000000000002</v>
      </c>
      <c r="V17" s="22">
        <f t="shared" si="8"/>
        <v>0.96631425446591313</v>
      </c>
    </row>
    <row r="18" spans="1:22" ht="13.15" customHeight="1" x14ac:dyDescent="0.2">
      <c r="A18" s="13" t="s">
        <v>13</v>
      </c>
      <c r="B18" s="1">
        <f t="shared" si="1"/>
        <v>321419</v>
      </c>
      <c r="C18" s="1">
        <f t="shared" si="0"/>
        <v>350940</v>
      </c>
      <c r="D18" s="22">
        <f t="shared" si="2"/>
        <v>0.91588020744286769</v>
      </c>
      <c r="E18" s="1">
        <v>17320</v>
      </c>
      <c r="F18" s="25">
        <v>18020</v>
      </c>
      <c r="G18" s="22">
        <f t="shared" si="3"/>
        <v>0.9611542730299667</v>
      </c>
      <c r="H18" s="1">
        <v>40058</v>
      </c>
      <c r="I18" s="25">
        <v>41320</v>
      </c>
      <c r="J18" s="22">
        <f t="shared" si="4"/>
        <v>0.96945788964181989</v>
      </c>
      <c r="K18" s="1">
        <v>41327</v>
      </c>
      <c r="L18" s="25">
        <v>49089.999999999993</v>
      </c>
      <c r="M18" s="22">
        <f t="shared" si="5"/>
        <v>0.84186188633122849</v>
      </c>
      <c r="N18" s="1">
        <v>80947</v>
      </c>
      <c r="O18" s="25">
        <v>92929.999999999971</v>
      </c>
      <c r="P18" s="22">
        <f t="shared" si="6"/>
        <v>0.87105348111481784</v>
      </c>
      <c r="Q18" s="1">
        <v>84099</v>
      </c>
      <c r="R18" s="25">
        <v>89210</v>
      </c>
      <c r="S18" s="22">
        <f t="shared" si="7"/>
        <v>0.94270821656764936</v>
      </c>
      <c r="T18" s="1">
        <v>57668</v>
      </c>
      <c r="U18" s="25">
        <v>60369.999999999993</v>
      </c>
      <c r="V18" s="22">
        <f t="shared" si="8"/>
        <v>0.95524267020043074</v>
      </c>
    </row>
    <row r="19" spans="1:22" ht="13.15" customHeight="1" x14ac:dyDescent="0.2">
      <c r="A19" s="13" t="s">
        <v>14</v>
      </c>
      <c r="B19" s="1">
        <f t="shared" si="1"/>
        <v>49530</v>
      </c>
      <c r="C19" s="1">
        <f t="shared" si="0"/>
        <v>51025</v>
      </c>
      <c r="D19" s="22">
        <f t="shared" si="2"/>
        <v>0.97070063694267517</v>
      </c>
      <c r="E19" s="1">
        <v>3615</v>
      </c>
      <c r="F19" s="25">
        <v>3705</v>
      </c>
      <c r="G19" s="22">
        <f t="shared" si="3"/>
        <v>0.97570850202429149</v>
      </c>
      <c r="H19" s="1">
        <v>7774</v>
      </c>
      <c r="I19" s="25">
        <v>8019.9999999999991</v>
      </c>
      <c r="J19" s="22">
        <f t="shared" si="4"/>
        <v>0.96932668329177063</v>
      </c>
      <c r="K19" s="1">
        <v>6302</v>
      </c>
      <c r="L19" s="25">
        <v>6090</v>
      </c>
      <c r="M19" s="22">
        <f t="shared" si="5"/>
        <v>1.0348111658456487</v>
      </c>
      <c r="N19" s="1">
        <v>11657</v>
      </c>
      <c r="O19" s="25">
        <v>12100.000000000002</v>
      </c>
      <c r="P19" s="22">
        <f t="shared" si="6"/>
        <v>0.96338842975206596</v>
      </c>
      <c r="Q19" s="1">
        <v>12212</v>
      </c>
      <c r="R19" s="25">
        <v>12850.000000000002</v>
      </c>
      <c r="S19" s="22">
        <f t="shared" si="7"/>
        <v>0.950350194552529</v>
      </c>
      <c r="T19" s="1">
        <v>7970</v>
      </c>
      <c r="U19" s="25">
        <v>8260</v>
      </c>
      <c r="V19" s="22">
        <f t="shared" si="8"/>
        <v>0.96489104116222757</v>
      </c>
    </row>
    <row r="20" spans="1:22" ht="13.15" customHeight="1" x14ac:dyDescent="0.2">
      <c r="A20" s="13" t="s">
        <v>15</v>
      </c>
      <c r="B20" s="1">
        <f t="shared" si="1"/>
        <v>117776</v>
      </c>
      <c r="C20" s="1">
        <f t="shared" si="0"/>
        <v>125100</v>
      </c>
      <c r="D20" s="22">
        <f t="shared" si="2"/>
        <v>0.94145483613109515</v>
      </c>
      <c r="E20" s="1">
        <v>7586</v>
      </c>
      <c r="F20" s="25">
        <v>7920</v>
      </c>
      <c r="G20" s="22">
        <f t="shared" si="3"/>
        <v>0.95782828282828281</v>
      </c>
      <c r="H20" s="1">
        <v>17146</v>
      </c>
      <c r="I20" s="25">
        <v>17879.999999999996</v>
      </c>
      <c r="J20" s="22">
        <f t="shared" si="4"/>
        <v>0.95894854586129774</v>
      </c>
      <c r="K20" s="1">
        <v>12798</v>
      </c>
      <c r="L20" s="25">
        <v>13414.999999999996</v>
      </c>
      <c r="M20" s="22">
        <f t="shared" si="5"/>
        <v>0.95400670890793915</v>
      </c>
      <c r="N20" s="1">
        <v>27542</v>
      </c>
      <c r="O20" s="25">
        <v>30405</v>
      </c>
      <c r="P20" s="22">
        <f t="shared" si="6"/>
        <v>0.90583785561585262</v>
      </c>
      <c r="Q20" s="1">
        <v>30628</v>
      </c>
      <c r="R20" s="25">
        <v>32875</v>
      </c>
      <c r="S20" s="22">
        <f t="shared" si="7"/>
        <v>0.93165019011406847</v>
      </c>
      <c r="T20" s="1">
        <v>22076</v>
      </c>
      <c r="U20" s="25">
        <v>22605</v>
      </c>
      <c r="V20" s="22">
        <f t="shared" si="8"/>
        <v>0.97659809776598094</v>
      </c>
    </row>
    <row r="21" spans="1:22" ht="13.15" customHeight="1" x14ac:dyDescent="0.2">
      <c r="A21" s="13" t="s">
        <v>16</v>
      </c>
      <c r="B21" s="1">
        <f t="shared" si="1"/>
        <v>415856</v>
      </c>
      <c r="C21" s="1">
        <f t="shared" si="0"/>
        <v>440240</v>
      </c>
      <c r="D21" s="22">
        <f t="shared" si="2"/>
        <v>0.94461202980192627</v>
      </c>
      <c r="E21" s="1">
        <v>27985</v>
      </c>
      <c r="F21" s="25">
        <v>28690</v>
      </c>
      <c r="G21" s="22">
        <f t="shared" si="3"/>
        <v>0.97542697804112932</v>
      </c>
      <c r="H21" s="1">
        <v>59739</v>
      </c>
      <c r="I21" s="25">
        <v>61410</v>
      </c>
      <c r="J21" s="22">
        <f t="shared" si="4"/>
        <v>0.97278944797264288</v>
      </c>
      <c r="K21" s="1">
        <v>50654</v>
      </c>
      <c r="L21" s="25">
        <v>56089.999999999993</v>
      </c>
      <c r="M21" s="22">
        <f t="shared" si="5"/>
        <v>0.90308432875735434</v>
      </c>
      <c r="N21" s="1">
        <v>105236</v>
      </c>
      <c r="O21" s="25">
        <v>113160</v>
      </c>
      <c r="P21" s="22">
        <f t="shared" si="6"/>
        <v>0.92997525627430189</v>
      </c>
      <c r="Q21" s="1">
        <v>101459</v>
      </c>
      <c r="R21" s="25">
        <v>107739.99999999999</v>
      </c>
      <c r="S21" s="22">
        <f t="shared" si="7"/>
        <v>0.94170224614813447</v>
      </c>
      <c r="T21" s="1">
        <v>70783</v>
      </c>
      <c r="U21" s="25">
        <v>73150.000000000015</v>
      </c>
      <c r="V21" s="22">
        <f t="shared" si="8"/>
        <v>0.96764183185235797</v>
      </c>
    </row>
    <row r="22" spans="1:22" ht="13.15" customHeight="1" x14ac:dyDescent="0.2">
      <c r="A22" s="13" t="s">
        <v>17</v>
      </c>
      <c r="B22" s="1">
        <f t="shared" si="1"/>
        <v>47485</v>
      </c>
      <c r="C22" s="1">
        <f t="shared" si="0"/>
        <v>49010</v>
      </c>
      <c r="D22" s="22">
        <f t="shared" si="2"/>
        <v>0.96888390124464396</v>
      </c>
      <c r="E22" s="1">
        <v>2763</v>
      </c>
      <c r="F22" s="25">
        <v>2745.0000000000009</v>
      </c>
      <c r="G22" s="22">
        <f t="shared" si="3"/>
        <v>1.00655737704918</v>
      </c>
      <c r="H22" s="1">
        <v>6097</v>
      </c>
      <c r="I22" s="25">
        <v>6250</v>
      </c>
      <c r="J22" s="22">
        <f t="shared" si="4"/>
        <v>0.97552000000000005</v>
      </c>
      <c r="K22" s="1">
        <v>5000</v>
      </c>
      <c r="L22" s="25">
        <v>4900</v>
      </c>
      <c r="M22" s="22">
        <f t="shared" si="5"/>
        <v>1.0204081632653061</v>
      </c>
      <c r="N22" s="1">
        <v>9910</v>
      </c>
      <c r="O22" s="25">
        <v>10410</v>
      </c>
      <c r="P22" s="22">
        <f t="shared" si="6"/>
        <v>0.951969260326609</v>
      </c>
      <c r="Q22" s="1">
        <v>13023</v>
      </c>
      <c r="R22" s="25">
        <v>13579.999999999998</v>
      </c>
      <c r="S22" s="22">
        <f t="shared" si="7"/>
        <v>0.95898379970544934</v>
      </c>
      <c r="T22" s="1">
        <v>10692</v>
      </c>
      <c r="U22" s="25">
        <v>11125</v>
      </c>
      <c r="V22" s="22">
        <f t="shared" si="8"/>
        <v>0.9610786516853933</v>
      </c>
    </row>
    <row r="23" spans="1:22" ht="13.15" customHeight="1" x14ac:dyDescent="0.2">
      <c r="A23" s="13" t="s">
        <v>18</v>
      </c>
      <c r="B23" s="1">
        <f t="shared" si="1"/>
        <v>603249</v>
      </c>
      <c r="C23" s="1">
        <f t="shared" si="0"/>
        <v>643020</v>
      </c>
      <c r="D23" s="22">
        <f t="shared" si="2"/>
        <v>0.93814966875058314</v>
      </c>
      <c r="E23" s="1">
        <v>38738</v>
      </c>
      <c r="F23" s="25">
        <v>39790</v>
      </c>
      <c r="G23" s="22">
        <f t="shared" si="3"/>
        <v>0.97356119628047244</v>
      </c>
      <c r="H23" s="1">
        <v>83514</v>
      </c>
      <c r="I23" s="25">
        <v>83460.000000000015</v>
      </c>
      <c r="J23" s="22">
        <f t="shared" si="4"/>
        <v>1.0006470165348669</v>
      </c>
      <c r="K23" s="1">
        <v>69189</v>
      </c>
      <c r="L23" s="25">
        <v>80289.999999999985</v>
      </c>
      <c r="M23" s="22">
        <f t="shared" si="5"/>
        <v>0.86173869722256835</v>
      </c>
      <c r="N23" s="1">
        <v>170220</v>
      </c>
      <c r="O23" s="25">
        <v>189719.99999999997</v>
      </c>
      <c r="P23" s="22">
        <f t="shared" si="6"/>
        <v>0.8972169512966478</v>
      </c>
      <c r="Q23" s="1">
        <v>152311</v>
      </c>
      <c r="R23" s="25">
        <v>160589.99999999997</v>
      </c>
      <c r="S23" s="22">
        <f t="shared" si="7"/>
        <v>0.94844635406936939</v>
      </c>
      <c r="T23" s="1">
        <v>89277</v>
      </c>
      <c r="U23" s="25">
        <v>89170.000000000015</v>
      </c>
      <c r="V23" s="22">
        <f t="shared" si="8"/>
        <v>1.0011999551418638</v>
      </c>
    </row>
    <row r="24" spans="1:22" ht="13.15" customHeight="1" x14ac:dyDescent="0.2">
      <c r="A24" s="13" t="s">
        <v>19</v>
      </c>
      <c r="B24" s="1">
        <f t="shared" si="1"/>
        <v>31408</v>
      </c>
      <c r="C24" s="1">
        <f t="shared" si="0"/>
        <v>32395</v>
      </c>
      <c r="D24" s="22">
        <f t="shared" si="2"/>
        <v>0.96953233523691928</v>
      </c>
      <c r="E24" s="1">
        <v>1628</v>
      </c>
      <c r="F24" s="25">
        <v>1735</v>
      </c>
      <c r="G24" s="22">
        <f t="shared" si="3"/>
        <v>0.93832853025936602</v>
      </c>
      <c r="H24" s="1">
        <v>3747</v>
      </c>
      <c r="I24" s="25">
        <v>3755.0000000000014</v>
      </c>
      <c r="J24" s="22">
        <f t="shared" si="4"/>
        <v>0.99786950732356816</v>
      </c>
      <c r="K24" s="1">
        <v>2823</v>
      </c>
      <c r="L24" s="25">
        <v>3009.9999999999995</v>
      </c>
      <c r="M24" s="22">
        <f t="shared" si="5"/>
        <v>0.93787375415282404</v>
      </c>
      <c r="N24" s="1">
        <v>6611</v>
      </c>
      <c r="O24" s="25">
        <v>7140</v>
      </c>
      <c r="P24" s="22">
        <f t="shared" si="6"/>
        <v>0.9259103641456583</v>
      </c>
      <c r="Q24" s="1">
        <v>9761</v>
      </c>
      <c r="R24" s="25">
        <v>9795</v>
      </c>
      <c r="S24" s="22">
        <f t="shared" si="7"/>
        <v>0.99652884124553343</v>
      </c>
      <c r="T24" s="1">
        <v>6838</v>
      </c>
      <c r="U24" s="25">
        <v>6959.9999999999991</v>
      </c>
      <c r="V24" s="22">
        <f t="shared" si="8"/>
        <v>0.98247126436781618</v>
      </c>
    </row>
    <row r="25" spans="1:22" ht="13.15" customHeight="1" x14ac:dyDescent="0.2">
      <c r="A25" s="13" t="s">
        <v>20</v>
      </c>
      <c r="B25" s="1">
        <f t="shared" si="1"/>
        <v>65455</v>
      </c>
      <c r="C25" s="1">
        <f t="shared" si="0"/>
        <v>68740</v>
      </c>
      <c r="D25" s="22">
        <f t="shared" si="2"/>
        <v>0.952211230724469</v>
      </c>
      <c r="E25" s="1">
        <v>4205</v>
      </c>
      <c r="F25" s="25">
        <v>4290</v>
      </c>
      <c r="G25" s="22">
        <f t="shared" si="3"/>
        <v>0.98018648018648014</v>
      </c>
      <c r="H25" s="1">
        <v>8963</v>
      </c>
      <c r="I25" s="25">
        <v>9310</v>
      </c>
      <c r="J25" s="22">
        <f t="shared" si="4"/>
        <v>0.96272824919441458</v>
      </c>
      <c r="K25" s="1">
        <v>7267</v>
      </c>
      <c r="L25" s="25">
        <v>7500.0000000000018</v>
      </c>
      <c r="M25" s="22">
        <f t="shared" si="5"/>
        <v>0.96893333333333309</v>
      </c>
      <c r="N25" s="1">
        <v>14106</v>
      </c>
      <c r="O25" s="25">
        <v>15330.000000000002</v>
      </c>
      <c r="P25" s="22">
        <f t="shared" si="6"/>
        <v>0.92015655577299404</v>
      </c>
      <c r="Q25" s="1">
        <v>17296</v>
      </c>
      <c r="R25" s="25">
        <v>18280.000000000004</v>
      </c>
      <c r="S25" s="22">
        <f t="shared" si="7"/>
        <v>0.9461706783369801</v>
      </c>
      <c r="T25" s="1">
        <v>13618</v>
      </c>
      <c r="U25" s="25">
        <v>14030</v>
      </c>
      <c r="V25" s="22">
        <f t="shared" si="8"/>
        <v>0.97063435495367067</v>
      </c>
    </row>
    <row r="26" spans="1:22" ht="13.15" customHeight="1" x14ac:dyDescent="0.2">
      <c r="A26" s="19" t="s">
        <v>21</v>
      </c>
      <c r="B26" s="20">
        <f t="shared" si="1"/>
        <v>4785369</v>
      </c>
      <c r="C26" s="20">
        <f t="shared" si="0"/>
        <v>5105380</v>
      </c>
      <c r="D26" s="21">
        <f t="shared" si="2"/>
        <v>0.93731886754756744</v>
      </c>
      <c r="E26" s="20">
        <v>296884</v>
      </c>
      <c r="F26" s="20">
        <v>303805</v>
      </c>
      <c r="G26" s="21">
        <f t="shared" si="3"/>
        <v>0.97721893978045127</v>
      </c>
      <c r="H26" s="20">
        <v>650053</v>
      </c>
      <c r="I26" s="20">
        <v>663125</v>
      </c>
      <c r="J26" s="21">
        <f t="shared" si="4"/>
        <v>0.98028727615457112</v>
      </c>
      <c r="K26" s="20">
        <v>574186</v>
      </c>
      <c r="L26" s="20">
        <v>650910</v>
      </c>
      <c r="M26" s="21">
        <f t="shared" si="5"/>
        <v>0.88212809758645594</v>
      </c>
      <c r="N26" s="20">
        <v>1260709</v>
      </c>
      <c r="O26" s="20">
        <v>1398105</v>
      </c>
      <c r="P26" s="21">
        <f t="shared" si="6"/>
        <v>0.90172698044853572</v>
      </c>
      <c r="Q26" s="20">
        <v>1213833</v>
      </c>
      <c r="R26" s="20">
        <v>1282050</v>
      </c>
      <c r="S26" s="21">
        <f t="shared" si="7"/>
        <v>0.94679068679068679</v>
      </c>
      <c r="T26" s="20">
        <v>789704</v>
      </c>
      <c r="U26" s="20">
        <v>807385</v>
      </c>
      <c r="V26" s="21">
        <f t="shared" si="8"/>
        <v>0.97810090601138244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(January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464549</v>
      </c>
      <c r="C6" s="1">
        <f>F6+I6+L6+O6+R6</f>
        <v>507370.00000000012</v>
      </c>
      <c r="D6" s="22">
        <f>IF(B6=0,"",B6/C6)</f>
        <v>0.91560202613477326</v>
      </c>
      <c r="E6" s="1">
        <v>105725</v>
      </c>
      <c r="F6" s="25">
        <v>115654.59234076097</v>
      </c>
      <c r="G6" s="22">
        <f>IF(E6=0,"",E6/F6)</f>
        <v>0.91414441796219614</v>
      </c>
      <c r="H6" s="1">
        <v>100466</v>
      </c>
      <c r="I6" s="25">
        <v>112555.12489903586</v>
      </c>
      <c r="J6" s="22">
        <f>IF(H6=0,"",H6/I6)</f>
        <v>0.89259374097909772</v>
      </c>
      <c r="K6" s="1">
        <v>87391</v>
      </c>
      <c r="L6" s="25">
        <v>97712.561256207788</v>
      </c>
      <c r="M6" s="22">
        <f>IF(K6=0,"",K6/L6)</f>
        <v>0.89436812295663726</v>
      </c>
      <c r="N6" s="1">
        <v>78516</v>
      </c>
      <c r="O6" s="25">
        <v>88736.116383020999</v>
      </c>
      <c r="P6" s="22">
        <f>IF(N6=0,"",N6/O6)</f>
        <v>0.88482574176554174</v>
      </c>
      <c r="Q6" s="1">
        <v>81013</v>
      </c>
      <c r="R6" s="25">
        <v>92711.605120974447</v>
      </c>
      <c r="S6" s="22">
        <f>IF(Q6=0,"",Q6/R6)</f>
        <v>0.87381725183476699</v>
      </c>
      <c r="U6" s="5"/>
      <c r="V6" s="5"/>
    </row>
    <row r="7" spans="1:22" ht="13.15" customHeight="1" x14ac:dyDescent="0.2">
      <c r="A7" s="13" t="s">
        <v>5</v>
      </c>
      <c r="B7" s="1">
        <f>Ethnicity!B7</f>
        <v>248395</v>
      </c>
      <c r="C7" s="1">
        <f t="shared" ref="C7:C25" si="0">F7+I7+L7+O7+R7</f>
        <v>265110</v>
      </c>
      <c r="D7" s="22">
        <f t="shared" ref="D7:D26" si="1">IF(B7=0,"",B7/C7)</f>
        <v>0.93695069970955458</v>
      </c>
      <c r="E7" s="1">
        <v>36251</v>
      </c>
      <c r="F7" s="25">
        <v>32200.924134563309</v>
      </c>
      <c r="G7" s="22">
        <f t="shared" ref="G7:G26" si="2">IF(E7=0,"",E7/F7)</f>
        <v>1.1257751438595978</v>
      </c>
      <c r="H7" s="1">
        <v>42132</v>
      </c>
      <c r="I7" s="25">
        <v>46155.899340932228</v>
      </c>
      <c r="J7" s="22">
        <f t="shared" ref="J7:J26" si="3">IF(H7=0,"",H7/I7)</f>
        <v>0.91281939257191047</v>
      </c>
      <c r="K7" s="1">
        <v>55283</v>
      </c>
      <c r="L7" s="25">
        <v>58566.511174025283</v>
      </c>
      <c r="M7" s="22">
        <f t="shared" ref="M7:M26" si="4">IF(K7=0,"",K7/L7)</f>
        <v>0.94393534618668651</v>
      </c>
      <c r="N7" s="1">
        <v>53578</v>
      </c>
      <c r="O7" s="25">
        <v>61341.467179939624</v>
      </c>
      <c r="P7" s="22">
        <f t="shared" ref="P7:P26" si="5">IF(N7=0,"",N7/O7)</f>
        <v>0.87343851497444303</v>
      </c>
      <c r="Q7" s="1">
        <v>53803</v>
      </c>
      <c r="R7" s="25">
        <v>66845.198170539545</v>
      </c>
      <c r="S7" s="22">
        <f t="shared" ref="S7:S26" si="6">IF(Q7=0,"",Q7/R7)</f>
        <v>0.80488952793190183</v>
      </c>
      <c r="U7" s="5"/>
      <c r="V7" s="5"/>
    </row>
    <row r="8" spans="1:22" ht="13.15" customHeight="1" x14ac:dyDescent="0.2">
      <c r="A8" s="13" t="s">
        <v>6</v>
      </c>
      <c r="B8" s="1">
        <f>Ethnicity!B8</f>
        <v>547664</v>
      </c>
      <c r="C8" s="1">
        <f t="shared" si="0"/>
        <v>585000</v>
      </c>
      <c r="D8" s="22">
        <f t="shared" si="1"/>
        <v>0.93617777777777778</v>
      </c>
      <c r="E8" s="1">
        <v>187820</v>
      </c>
      <c r="F8" s="25">
        <v>178596.79515864674</v>
      </c>
      <c r="G8" s="22">
        <f t="shared" si="2"/>
        <v>1.0516426111295016</v>
      </c>
      <c r="H8" s="1">
        <v>117126</v>
      </c>
      <c r="I8" s="25">
        <v>130053.62291520639</v>
      </c>
      <c r="J8" s="22">
        <f t="shared" si="3"/>
        <v>0.90059774864068909</v>
      </c>
      <c r="K8" s="1">
        <v>96695</v>
      </c>
      <c r="L8" s="25">
        <v>116636.79936416732</v>
      </c>
      <c r="M8" s="22">
        <f t="shared" si="4"/>
        <v>0.82902652102185714</v>
      </c>
      <c r="N8" s="1">
        <v>83198</v>
      </c>
      <c r="O8" s="25">
        <v>103825.43141045378</v>
      </c>
      <c r="P8" s="22">
        <f t="shared" si="5"/>
        <v>0.80132582999913371</v>
      </c>
      <c r="Q8" s="1">
        <v>46225</v>
      </c>
      <c r="R8" s="25">
        <v>55887.351151525771</v>
      </c>
      <c r="S8" s="22">
        <f t="shared" si="6"/>
        <v>0.82711023241505011</v>
      </c>
      <c r="U8" s="5"/>
      <c r="V8" s="5"/>
    </row>
    <row r="9" spans="1:22" ht="13.15" customHeight="1" x14ac:dyDescent="0.2">
      <c r="A9" s="13" t="s">
        <v>43</v>
      </c>
      <c r="B9" s="1">
        <f>Ethnicity!B9</f>
        <v>302067</v>
      </c>
      <c r="C9" s="1">
        <f t="shared" si="0"/>
        <v>325540</v>
      </c>
      <c r="D9" s="22">
        <f t="shared" si="1"/>
        <v>0.92789518953124039</v>
      </c>
      <c r="E9" s="1">
        <v>97380</v>
      </c>
      <c r="F9" s="25">
        <v>102292.54607069083</v>
      </c>
      <c r="G9" s="22">
        <f t="shared" si="2"/>
        <v>0.95197552256353124</v>
      </c>
      <c r="H9" s="1">
        <v>70502</v>
      </c>
      <c r="I9" s="25">
        <v>76385.371172567029</v>
      </c>
      <c r="J9" s="22">
        <f t="shared" si="3"/>
        <v>0.92297777595037755</v>
      </c>
      <c r="K9" s="1">
        <v>51625</v>
      </c>
      <c r="L9" s="25">
        <v>58656.552316855574</v>
      </c>
      <c r="M9" s="22">
        <f t="shared" si="4"/>
        <v>0.8801233274183593</v>
      </c>
      <c r="N9" s="1">
        <v>39719</v>
      </c>
      <c r="O9" s="25">
        <v>47793.832001698553</v>
      </c>
      <c r="P9" s="22">
        <f t="shared" si="5"/>
        <v>0.83104865913635928</v>
      </c>
      <c r="Q9" s="1">
        <v>35519</v>
      </c>
      <c r="R9" s="25">
        <v>40411.698438187996</v>
      </c>
      <c r="S9" s="22">
        <f t="shared" si="6"/>
        <v>0.87892866107392997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568896</v>
      </c>
      <c r="C10" s="1">
        <f t="shared" si="0"/>
        <v>598520</v>
      </c>
      <c r="D10" s="22">
        <f t="shared" si="1"/>
        <v>0.95050457795896548</v>
      </c>
      <c r="E10" s="1">
        <v>96446</v>
      </c>
      <c r="F10" s="25">
        <v>104352.13439116666</v>
      </c>
      <c r="G10" s="22">
        <f t="shared" si="2"/>
        <v>0.92423600688865348</v>
      </c>
      <c r="H10" s="1">
        <v>92515</v>
      </c>
      <c r="I10" s="25">
        <v>98678.804447009199</v>
      </c>
      <c r="J10" s="22">
        <f t="shared" si="3"/>
        <v>0.93753669309685261</v>
      </c>
      <c r="K10" s="1">
        <v>75796</v>
      </c>
      <c r="L10" s="25">
        <v>83261.519720655706</v>
      </c>
      <c r="M10" s="22">
        <f t="shared" si="4"/>
        <v>0.91033649462917932</v>
      </c>
      <c r="N10" s="1">
        <v>89646</v>
      </c>
      <c r="O10" s="25">
        <v>93154.82189985874</v>
      </c>
      <c r="P10" s="22">
        <f t="shared" si="5"/>
        <v>0.96233343772981805</v>
      </c>
      <c r="Q10" s="1">
        <v>198249</v>
      </c>
      <c r="R10" s="25">
        <v>219072.71954130972</v>
      </c>
      <c r="S10" s="22">
        <f t="shared" si="6"/>
        <v>0.9049460855513638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167634</v>
      </c>
      <c r="C11" s="1">
        <f t="shared" si="0"/>
        <v>179050</v>
      </c>
      <c r="D11" s="22">
        <f t="shared" si="1"/>
        <v>0.93624127338732199</v>
      </c>
      <c r="E11" s="1">
        <v>26083</v>
      </c>
      <c r="F11" s="25">
        <v>25808.570488764115</v>
      </c>
      <c r="G11" s="22">
        <f t="shared" si="2"/>
        <v>1.0106332705004084</v>
      </c>
      <c r="H11" s="1">
        <v>23332</v>
      </c>
      <c r="I11" s="25">
        <v>24676.075871659817</v>
      </c>
      <c r="J11" s="22">
        <f t="shared" si="3"/>
        <v>0.9455312149853019</v>
      </c>
      <c r="K11" s="1">
        <v>30818</v>
      </c>
      <c r="L11" s="25">
        <v>34474.949216234367</v>
      </c>
      <c r="M11" s="22">
        <f t="shared" si="4"/>
        <v>0.89392444950978212</v>
      </c>
      <c r="N11" s="1">
        <v>38231</v>
      </c>
      <c r="O11" s="25">
        <v>42929.263729052582</v>
      </c>
      <c r="P11" s="22">
        <f t="shared" si="5"/>
        <v>0.89055801751677821</v>
      </c>
      <c r="Q11" s="1">
        <v>45213</v>
      </c>
      <c r="R11" s="25">
        <v>51161.140694289104</v>
      </c>
      <c r="S11" s="22">
        <f t="shared" si="6"/>
        <v>0.88373713694477751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150816</v>
      </c>
      <c r="C12" s="1">
        <f t="shared" si="0"/>
        <v>159490</v>
      </c>
      <c r="D12" s="22">
        <f t="shared" si="1"/>
        <v>0.94561414508746633</v>
      </c>
      <c r="E12" s="1">
        <v>34039</v>
      </c>
      <c r="F12" s="25">
        <v>35857.774715567321</v>
      </c>
      <c r="G12" s="22">
        <f t="shared" si="2"/>
        <v>0.94927809296605026</v>
      </c>
      <c r="H12" s="1">
        <v>27043</v>
      </c>
      <c r="I12" s="25">
        <v>28146.370697336519</v>
      </c>
      <c r="J12" s="22">
        <f t="shared" si="3"/>
        <v>0.96079882876548162</v>
      </c>
      <c r="K12" s="1">
        <v>27521</v>
      </c>
      <c r="L12" s="25">
        <v>30411.136896314689</v>
      </c>
      <c r="M12" s="22">
        <f t="shared" si="4"/>
        <v>0.90496452315582698</v>
      </c>
      <c r="N12" s="1">
        <v>30410</v>
      </c>
      <c r="O12" s="25">
        <v>33233.789862074016</v>
      </c>
      <c r="P12" s="22">
        <f t="shared" si="5"/>
        <v>0.91503256553666512</v>
      </c>
      <c r="Q12" s="1">
        <v>29159</v>
      </c>
      <c r="R12" s="25">
        <v>31840.927828707445</v>
      </c>
      <c r="S12" s="22">
        <f t="shared" si="6"/>
        <v>0.91577105280552007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109631</v>
      </c>
      <c r="C13" s="1">
        <f t="shared" si="0"/>
        <v>118000</v>
      </c>
      <c r="D13" s="22">
        <f t="shared" si="1"/>
        <v>0.92907627118644065</v>
      </c>
      <c r="E13" s="1">
        <v>12570</v>
      </c>
      <c r="F13" s="25">
        <v>12564.010071996356</v>
      </c>
      <c r="G13" s="22">
        <f t="shared" si="2"/>
        <v>1.0004767528813905</v>
      </c>
      <c r="H13" s="1">
        <v>19304</v>
      </c>
      <c r="I13" s="25">
        <v>21160.835392077057</v>
      </c>
      <c r="J13" s="22">
        <f t="shared" si="3"/>
        <v>0.91225131911510993</v>
      </c>
      <c r="K13" s="1">
        <v>15569</v>
      </c>
      <c r="L13" s="25">
        <v>17839.611002211273</v>
      </c>
      <c r="M13" s="22">
        <f t="shared" si="4"/>
        <v>0.87272082323264644</v>
      </c>
      <c r="N13" s="1">
        <v>21775</v>
      </c>
      <c r="O13" s="25">
        <v>24953.41349383492</v>
      </c>
      <c r="P13" s="22">
        <f t="shared" si="5"/>
        <v>0.87262610405505481</v>
      </c>
      <c r="Q13" s="1">
        <v>35857</v>
      </c>
      <c r="R13" s="25">
        <v>41482.130039880401</v>
      </c>
      <c r="S13" s="22">
        <f t="shared" si="6"/>
        <v>0.86439630668742251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174112</v>
      </c>
      <c r="C14" s="1">
        <f t="shared" si="0"/>
        <v>187840</v>
      </c>
      <c r="D14" s="22">
        <f t="shared" si="1"/>
        <v>0.92691652470187391</v>
      </c>
      <c r="E14" s="1">
        <v>24477</v>
      </c>
      <c r="F14" s="25">
        <v>24574.902376040118</v>
      </c>
      <c r="G14" s="22">
        <f t="shared" si="2"/>
        <v>0.99601616419296257</v>
      </c>
      <c r="H14" s="1">
        <v>26394</v>
      </c>
      <c r="I14" s="25">
        <v>28167.04195366782</v>
      </c>
      <c r="J14" s="22">
        <f t="shared" si="3"/>
        <v>0.93705260365698639</v>
      </c>
      <c r="K14" s="1">
        <v>35425</v>
      </c>
      <c r="L14" s="25">
        <v>40856.9993626379</v>
      </c>
      <c r="M14" s="22">
        <f t="shared" si="4"/>
        <v>0.86704849970932407</v>
      </c>
      <c r="N14" s="1">
        <v>39334</v>
      </c>
      <c r="O14" s="25">
        <v>45014.513153230429</v>
      </c>
      <c r="P14" s="22">
        <f t="shared" si="5"/>
        <v>0.87380707342332387</v>
      </c>
      <c r="Q14" s="1">
        <v>43479</v>
      </c>
      <c r="R14" s="25">
        <v>49226.543154423736</v>
      </c>
      <c r="S14" s="22">
        <f t="shared" si="6"/>
        <v>0.88324300700145275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152712</v>
      </c>
      <c r="C15" s="1">
        <f t="shared" si="0"/>
        <v>161610</v>
      </c>
      <c r="D15" s="22">
        <f t="shared" si="1"/>
        <v>0.94494152589567482</v>
      </c>
      <c r="E15" s="1">
        <v>29264</v>
      </c>
      <c r="F15" s="25">
        <v>28459.200481043499</v>
      </c>
      <c r="G15" s="22">
        <f t="shared" si="2"/>
        <v>1.0282790628462164</v>
      </c>
      <c r="H15" s="1">
        <v>35598</v>
      </c>
      <c r="I15" s="25">
        <v>38969.06485009953</v>
      </c>
      <c r="J15" s="22">
        <f t="shared" si="3"/>
        <v>0.91349382226474141</v>
      </c>
      <c r="K15" s="1">
        <v>38898</v>
      </c>
      <c r="L15" s="25">
        <v>42778.165520382739</v>
      </c>
      <c r="M15" s="22">
        <f t="shared" si="4"/>
        <v>0.90929565414547908</v>
      </c>
      <c r="N15" s="1">
        <v>31712</v>
      </c>
      <c r="O15" s="25">
        <v>36711.860001210094</v>
      </c>
      <c r="P15" s="22">
        <f t="shared" si="5"/>
        <v>0.86380804456529059</v>
      </c>
      <c r="Q15" s="1">
        <v>12429</v>
      </c>
      <c r="R15" s="25">
        <v>14691.709147264137</v>
      </c>
      <c r="S15" s="22">
        <f t="shared" si="6"/>
        <v>0.84598734397859388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186947</v>
      </c>
      <c r="C16" s="1">
        <f t="shared" si="0"/>
        <v>195290</v>
      </c>
      <c r="D16" s="22">
        <f t="shared" si="1"/>
        <v>0.95727891853141478</v>
      </c>
      <c r="E16" s="1">
        <v>12540</v>
      </c>
      <c r="F16" s="25">
        <v>12302.633697307469</v>
      </c>
      <c r="G16" s="22">
        <f t="shared" si="2"/>
        <v>1.0192939421373231</v>
      </c>
      <c r="H16" s="1">
        <v>22265</v>
      </c>
      <c r="I16" s="25">
        <v>22727.176621627928</v>
      </c>
      <c r="J16" s="22">
        <f t="shared" si="3"/>
        <v>0.97966414265518109</v>
      </c>
      <c r="K16" s="1">
        <v>33418</v>
      </c>
      <c r="L16" s="25">
        <v>35905.035734987825</v>
      </c>
      <c r="M16" s="22">
        <f t="shared" si="4"/>
        <v>0.93073295474917683</v>
      </c>
      <c r="N16" s="1">
        <v>46183</v>
      </c>
      <c r="O16" s="25">
        <v>48960.956293093426</v>
      </c>
      <c r="P16" s="22">
        <f t="shared" si="5"/>
        <v>0.94326180484580746</v>
      </c>
      <c r="Q16" s="1">
        <v>65868</v>
      </c>
      <c r="R16" s="25">
        <v>75394.197652983363</v>
      </c>
      <c r="S16" s="22">
        <f t="shared" si="6"/>
        <v>0.87364813275380204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59768</v>
      </c>
      <c r="C17" s="1">
        <f t="shared" si="0"/>
        <v>62090</v>
      </c>
      <c r="D17" s="22">
        <f t="shared" si="1"/>
        <v>0.962602673538412</v>
      </c>
      <c r="E17" s="1">
        <v>11493</v>
      </c>
      <c r="F17" s="25">
        <v>10897.492715862327</v>
      </c>
      <c r="G17" s="22">
        <f t="shared" si="2"/>
        <v>1.0546462658580955</v>
      </c>
      <c r="H17" s="1">
        <v>14531</v>
      </c>
      <c r="I17" s="25">
        <v>14914.801269859207</v>
      </c>
      <c r="J17" s="22">
        <f t="shared" si="3"/>
        <v>0.97426708791388206</v>
      </c>
      <c r="K17" s="1">
        <v>15099</v>
      </c>
      <c r="L17" s="25">
        <v>16301.206094055044</v>
      </c>
      <c r="M17" s="22">
        <f t="shared" si="4"/>
        <v>0.92625048188958969</v>
      </c>
      <c r="N17" s="1">
        <v>12994</v>
      </c>
      <c r="O17" s="25">
        <v>14068.021536676777</v>
      </c>
      <c r="P17" s="22">
        <f t="shared" si="5"/>
        <v>0.92365511142581824</v>
      </c>
      <c r="Q17" s="1">
        <v>5218</v>
      </c>
      <c r="R17" s="25">
        <v>5908.4783835466487</v>
      </c>
      <c r="S17" s="22">
        <f t="shared" si="6"/>
        <v>0.88313769828295807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321419</v>
      </c>
      <c r="C18" s="1">
        <f t="shared" si="0"/>
        <v>350940</v>
      </c>
      <c r="D18" s="22">
        <f t="shared" si="1"/>
        <v>0.91588020744286769</v>
      </c>
      <c r="E18" s="1">
        <v>85394</v>
      </c>
      <c r="F18" s="25">
        <v>81956.572139020267</v>
      </c>
      <c r="G18" s="22">
        <f t="shared" si="2"/>
        <v>1.0419420648187792</v>
      </c>
      <c r="H18" s="1">
        <v>74884</v>
      </c>
      <c r="I18" s="25">
        <v>83964.348260374871</v>
      </c>
      <c r="J18" s="22">
        <f t="shared" si="3"/>
        <v>0.89185471633488356</v>
      </c>
      <c r="K18" s="1">
        <v>62517</v>
      </c>
      <c r="L18" s="25">
        <v>73200.031268326595</v>
      </c>
      <c r="M18" s="22">
        <f t="shared" si="4"/>
        <v>0.85405701222768327</v>
      </c>
      <c r="N18" s="1">
        <v>58608</v>
      </c>
      <c r="O18" s="25">
        <v>70206.253804558888</v>
      </c>
      <c r="P18" s="22">
        <f t="shared" si="5"/>
        <v>0.83479742649641642</v>
      </c>
      <c r="Q18" s="1">
        <v>32502</v>
      </c>
      <c r="R18" s="25">
        <v>41612.794527719358</v>
      </c>
      <c r="S18" s="22">
        <f t="shared" si="6"/>
        <v>0.78105785417390261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49530</v>
      </c>
      <c r="C19" s="1">
        <f t="shared" si="0"/>
        <v>51025</v>
      </c>
      <c r="D19" s="22">
        <f t="shared" si="1"/>
        <v>0.97070063694267517</v>
      </c>
      <c r="E19" s="1">
        <v>5549</v>
      </c>
      <c r="F19" s="25">
        <v>4707.6761755215857</v>
      </c>
      <c r="G19" s="22">
        <f t="shared" si="2"/>
        <v>1.178713189503779</v>
      </c>
      <c r="H19" s="1">
        <v>4955</v>
      </c>
      <c r="I19" s="25">
        <v>4847.2388639942055</v>
      </c>
      <c r="J19" s="22">
        <f t="shared" si="3"/>
        <v>1.0222314474341785</v>
      </c>
      <c r="K19" s="1">
        <v>5334</v>
      </c>
      <c r="L19" s="25">
        <v>5647.0706592414845</v>
      </c>
      <c r="M19" s="22">
        <f t="shared" si="4"/>
        <v>0.94456052028866655</v>
      </c>
      <c r="N19" s="1">
        <v>9838</v>
      </c>
      <c r="O19" s="25">
        <v>10539.250676442529</v>
      </c>
      <c r="P19" s="22">
        <f t="shared" si="5"/>
        <v>0.93346294741712776</v>
      </c>
      <c r="Q19" s="1">
        <v>22289</v>
      </c>
      <c r="R19" s="25">
        <v>25283.763624800198</v>
      </c>
      <c r="S19" s="22">
        <f t="shared" si="6"/>
        <v>0.88155388298826243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117776</v>
      </c>
      <c r="C20" s="1">
        <f t="shared" si="0"/>
        <v>125099.99999999999</v>
      </c>
      <c r="D20" s="22">
        <f t="shared" si="1"/>
        <v>0.94145483613109526</v>
      </c>
      <c r="E20" s="1">
        <v>17333</v>
      </c>
      <c r="F20" s="25">
        <v>16164.827095329376</v>
      </c>
      <c r="G20" s="22">
        <f t="shared" si="2"/>
        <v>1.0722663408511282</v>
      </c>
      <c r="H20" s="1">
        <v>25408</v>
      </c>
      <c r="I20" s="25">
        <v>27595.0164550605</v>
      </c>
      <c r="J20" s="22">
        <f t="shared" si="3"/>
        <v>0.92074596300306122</v>
      </c>
      <c r="K20" s="1">
        <v>25025</v>
      </c>
      <c r="L20" s="25">
        <v>29639.829482714737</v>
      </c>
      <c r="M20" s="22">
        <f t="shared" si="4"/>
        <v>0.84430310284321985</v>
      </c>
      <c r="N20" s="1">
        <v>26492</v>
      </c>
      <c r="O20" s="25">
        <v>32037.586379861015</v>
      </c>
      <c r="P20" s="22">
        <f t="shared" si="5"/>
        <v>0.8269037400599254</v>
      </c>
      <c r="Q20" s="1">
        <v>16221</v>
      </c>
      <c r="R20" s="25">
        <v>19662.740587034365</v>
      </c>
      <c r="S20" s="22">
        <f t="shared" si="6"/>
        <v>0.82496129815678632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415856</v>
      </c>
      <c r="C21" s="1">
        <f t="shared" si="0"/>
        <v>440240</v>
      </c>
      <c r="D21" s="22">
        <f t="shared" si="1"/>
        <v>0.94461202980192627</v>
      </c>
      <c r="E21" s="1">
        <v>66860</v>
      </c>
      <c r="F21" s="25">
        <v>63521.27435785735</v>
      </c>
      <c r="G21" s="22">
        <f t="shared" si="2"/>
        <v>1.0525607471810687</v>
      </c>
      <c r="H21" s="1">
        <v>61577</v>
      </c>
      <c r="I21" s="25">
        <v>66897.335713294829</v>
      </c>
      <c r="J21" s="22">
        <f t="shared" si="3"/>
        <v>0.92047014045377751</v>
      </c>
      <c r="K21" s="1">
        <v>81634</v>
      </c>
      <c r="L21" s="25">
        <v>90121.526086432903</v>
      </c>
      <c r="M21" s="22">
        <f t="shared" si="4"/>
        <v>0.90582132310661534</v>
      </c>
      <c r="N21" s="1">
        <v>93386</v>
      </c>
      <c r="O21" s="25">
        <v>106859.76400492179</v>
      </c>
      <c r="P21" s="22">
        <f t="shared" si="5"/>
        <v>0.87391171849957283</v>
      </c>
      <c r="Q21" s="1">
        <v>98067</v>
      </c>
      <c r="R21" s="25">
        <v>112840.09983749312</v>
      </c>
      <c r="S21" s="22">
        <f t="shared" si="6"/>
        <v>0.86907934449926372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47485</v>
      </c>
      <c r="C22" s="1">
        <f t="shared" si="0"/>
        <v>49010</v>
      </c>
      <c r="D22" s="22">
        <f t="shared" si="1"/>
        <v>0.96888390124464396</v>
      </c>
      <c r="E22" s="1">
        <v>7435</v>
      </c>
      <c r="F22" s="25">
        <v>7215.3986174668735</v>
      </c>
      <c r="G22" s="22">
        <f t="shared" si="2"/>
        <v>1.030435100564163</v>
      </c>
      <c r="H22" s="1">
        <v>9891</v>
      </c>
      <c r="I22" s="25">
        <v>10031.356334514214</v>
      </c>
      <c r="J22" s="22">
        <f t="shared" si="3"/>
        <v>0.98600823958059403</v>
      </c>
      <c r="K22" s="1">
        <v>8128</v>
      </c>
      <c r="L22" s="25">
        <v>8283.8929937706125</v>
      </c>
      <c r="M22" s="22">
        <f t="shared" si="4"/>
        <v>0.98118119175515162</v>
      </c>
      <c r="N22" s="1">
        <v>12168</v>
      </c>
      <c r="O22" s="25">
        <v>13382.938293931737</v>
      </c>
      <c r="P22" s="22">
        <f t="shared" si="5"/>
        <v>0.90921737310239037</v>
      </c>
      <c r="Q22" s="1">
        <v>8968</v>
      </c>
      <c r="R22" s="25">
        <v>10096.413760316565</v>
      </c>
      <c r="S22" s="22">
        <f t="shared" si="6"/>
        <v>0.88823618097430423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603249</v>
      </c>
      <c r="C23" s="1">
        <f t="shared" si="0"/>
        <v>643020</v>
      </c>
      <c r="D23" s="22">
        <f t="shared" si="1"/>
        <v>0.93814966875058314</v>
      </c>
      <c r="E23" s="1">
        <v>157930</v>
      </c>
      <c r="F23" s="25">
        <v>167996.16092837008</v>
      </c>
      <c r="G23" s="22">
        <f t="shared" si="2"/>
        <v>0.94008100618048007</v>
      </c>
      <c r="H23" s="1">
        <v>158969</v>
      </c>
      <c r="I23" s="25">
        <v>171143.97108042147</v>
      </c>
      <c r="J23" s="22">
        <f t="shared" si="3"/>
        <v>0.92886123301006973</v>
      </c>
      <c r="K23" s="1">
        <v>131572</v>
      </c>
      <c r="L23" s="25">
        <v>143795.05730758817</v>
      </c>
      <c r="M23" s="22">
        <f t="shared" si="4"/>
        <v>0.91499667974371224</v>
      </c>
      <c r="N23" s="1">
        <v>94866</v>
      </c>
      <c r="O23" s="25">
        <v>106777.35098743218</v>
      </c>
      <c r="P23" s="22">
        <f t="shared" si="5"/>
        <v>0.88844683935983615</v>
      </c>
      <c r="Q23" s="1">
        <v>46538</v>
      </c>
      <c r="R23" s="25">
        <v>53307.459696188118</v>
      </c>
      <c r="S23" s="22">
        <f t="shared" si="6"/>
        <v>0.87301102444631806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31408</v>
      </c>
      <c r="C24" s="1">
        <f t="shared" si="0"/>
        <v>32394.999999999996</v>
      </c>
      <c r="D24" s="22">
        <f t="shared" si="1"/>
        <v>0.9695323352369194</v>
      </c>
      <c r="E24" s="1">
        <v>3261</v>
      </c>
      <c r="F24" s="25">
        <v>2825.2818680200244</v>
      </c>
      <c r="G24" s="22">
        <f t="shared" si="2"/>
        <v>1.1542211192844025</v>
      </c>
      <c r="H24" s="1">
        <v>5513</v>
      </c>
      <c r="I24" s="25">
        <v>5711.713292870505</v>
      </c>
      <c r="J24" s="22">
        <f t="shared" si="3"/>
        <v>0.96520951198328819</v>
      </c>
      <c r="K24" s="1">
        <v>10118</v>
      </c>
      <c r="L24" s="25">
        <v>11333.166091125428</v>
      </c>
      <c r="M24" s="22">
        <f t="shared" si="4"/>
        <v>0.89277788030681227</v>
      </c>
      <c r="N24" s="1">
        <v>8179</v>
      </c>
      <c r="O24" s="25">
        <v>9118.9877821276914</v>
      </c>
      <c r="P24" s="22">
        <f t="shared" si="5"/>
        <v>0.89691972348400617</v>
      </c>
      <c r="Q24" s="1">
        <v>3102</v>
      </c>
      <c r="R24" s="25">
        <v>3405.8509658563526</v>
      </c>
      <c r="S24" s="22">
        <f t="shared" si="6"/>
        <v>0.91078559546425908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65455</v>
      </c>
      <c r="C25" s="1">
        <f t="shared" si="0"/>
        <v>68740</v>
      </c>
      <c r="D25" s="22">
        <f t="shared" si="1"/>
        <v>0.952211230724469</v>
      </c>
      <c r="E25" s="1">
        <v>5202</v>
      </c>
      <c r="F25" s="25">
        <v>5321.3931307660387</v>
      </c>
      <c r="G25" s="22">
        <f t="shared" si="2"/>
        <v>0.97756355754365187</v>
      </c>
      <c r="H25" s="1">
        <v>6276</v>
      </c>
      <c r="I25" s="25">
        <v>6537.0742155605649</v>
      </c>
      <c r="J25" s="22">
        <f t="shared" si="3"/>
        <v>0.96006252844137596</v>
      </c>
      <c r="K25" s="1">
        <v>12115</v>
      </c>
      <c r="L25" s="25">
        <v>13331.485801373754</v>
      </c>
      <c r="M25" s="22">
        <f t="shared" si="4"/>
        <v>0.90875092097773524</v>
      </c>
      <c r="N25" s="1">
        <v>16561</v>
      </c>
      <c r="O25" s="25">
        <v>18101.722613793343</v>
      </c>
      <c r="P25" s="22">
        <f t="shared" si="5"/>
        <v>0.91488530419644554</v>
      </c>
      <c r="Q25" s="1">
        <v>23713</v>
      </c>
      <c r="R25" s="25">
        <v>25448.324238506299</v>
      </c>
      <c r="S25" s="22">
        <f t="shared" si="6"/>
        <v>0.9318098817728615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4785369</v>
      </c>
      <c r="C26" s="20">
        <f>SUM(C6:C25)</f>
        <v>5105380</v>
      </c>
      <c r="D26" s="21">
        <f t="shared" si="1"/>
        <v>0.93731886754756744</v>
      </c>
      <c r="E26" s="20">
        <v>1023052</v>
      </c>
      <c r="F26" s="20">
        <v>1033270.1609547614</v>
      </c>
      <c r="G26" s="21">
        <f t="shared" si="2"/>
        <v>0.99011085257187759</v>
      </c>
      <c r="H26" s="20">
        <v>938681</v>
      </c>
      <c r="I26" s="20">
        <v>1019318.2436471697</v>
      </c>
      <c r="J26" s="21">
        <f t="shared" si="3"/>
        <v>0.92089100322717099</v>
      </c>
      <c r="K26" s="20">
        <v>899981</v>
      </c>
      <c r="L26" s="20">
        <v>1008753.1073493093</v>
      </c>
      <c r="M26" s="21">
        <f t="shared" si="4"/>
        <v>0.89217172511604081</v>
      </c>
      <c r="N26" s="20">
        <v>885394</v>
      </c>
      <c r="O26" s="20">
        <v>1007747.341487213</v>
      </c>
      <c r="P26" s="21">
        <f t="shared" si="5"/>
        <v>0.87858728428234156</v>
      </c>
      <c r="Q26" s="20">
        <v>903432</v>
      </c>
      <c r="R26" s="20">
        <v>1036291.1465615468</v>
      </c>
      <c r="S26" s="21">
        <f t="shared" si="6"/>
        <v>0.87179361031658087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0" spans="1:22" x14ac:dyDescent="0.2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1001576-1159430328-757</_dlc_DocId>
    <_dlc_DocIdUrl xmlns="d3b74e82-c9ec-4ac4-aba2-12ff7e201463">
      <Url>https://hauoraaotearoa.sharepoint.com/sites/1001576/_layouts/15/DocIdRedir.aspx?ID=1001576-1159430328-757</Url>
      <Description>1001576-1159430328-757</Description>
    </_dlc_DocIdUrl>
  </documentManagement>
</p:properties>
</file>

<file path=customXml/itemProps1.xml><?xml version="1.0" encoding="utf-8"?>
<ds:datastoreItem xmlns:ds="http://schemas.openxmlformats.org/officeDocument/2006/customXml" ds:itemID="{6DC077A6-EF03-441B-901E-429862C53D5F}"/>
</file>

<file path=customXml/itemProps2.xml><?xml version="1.0" encoding="utf-8"?>
<ds:datastoreItem xmlns:ds="http://schemas.openxmlformats.org/officeDocument/2006/customXml" ds:itemID="{6D5BC757-E3C8-4111-9F1F-85AE996900BD}"/>
</file>

<file path=customXml/itemProps3.xml><?xml version="1.0" encoding="utf-8"?>
<ds:datastoreItem xmlns:ds="http://schemas.openxmlformats.org/officeDocument/2006/customXml" ds:itemID="{9C13699B-F56C-4575-9C2A-D616F440DEAB}"/>
</file>

<file path=customXml/itemProps4.xml><?xml version="1.0" encoding="utf-8"?>
<ds:datastoreItem xmlns:ds="http://schemas.openxmlformats.org/officeDocument/2006/customXml" ds:itemID="{05F2005B-329E-413E-9CE3-D78743913F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2021-01-11T02:03:36Z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59e61c66-b106-4bc8-ac0f-b0bb214b571c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