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moh.govt.nz\dfs-userdata\userstate\cpollock\Documents\"/>
    </mc:Choice>
  </mc:AlternateContent>
  <xr:revisionPtr revIDLastSave="0" documentId="8_{8DDB5140-0313-492F-881D-DB3D5DFE16DE}" xr6:coauthVersionLast="41" xr6:coauthVersionMax="41" xr10:uidLastSave="{00000000-0000-0000-0000-000000000000}"/>
  <bookViews>
    <workbookView xWindow="3585" yWindow="3060" windowWidth="21600" windowHeight="11385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6" i="1" l="1"/>
  <c r="C26" i="1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B26" i="8" l="1"/>
  <c r="B7" i="1" l="1"/>
  <c r="B7" i="8" s="1"/>
  <c r="B8" i="1"/>
  <c r="B8" i="8" s="1"/>
  <c r="B9" i="1"/>
  <c r="B9" i="8" s="1"/>
  <c r="B10" i="1"/>
  <c r="B10" i="8" s="1"/>
  <c r="B11" i="1"/>
  <c r="B11" i="8" s="1"/>
  <c r="B12" i="1"/>
  <c r="B12" i="8" s="1"/>
  <c r="B13" i="1"/>
  <c r="B13" i="8" s="1"/>
  <c r="B14" i="1"/>
  <c r="B14" i="8" s="1"/>
  <c r="B15" i="1"/>
  <c r="B15" i="8" s="1"/>
  <c r="B16" i="1"/>
  <c r="B16" i="8" s="1"/>
  <c r="B17" i="1"/>
  <c r="B17" i="8" s="1"/>
  <c r="B18" i="1"/>
  <c r="B18" i="8" s="1"/>
  <c r="B19" i="1"/>
  <c r="B19" i="8" s="1"/>
  <c r="B20" i="1"/>
  <c r="B20" i="8" s="1"/>
  <c r="B21" i="1"/>
  <c r="B21" i="8" s="1"/>
  <c r="B22" i="1"/>
  <c r="B22" i="8" s="1"/>
  <c r="B23" i="1"/>
  <c r="B23" i="8" s="1"/>
  <c r="B24" i="1"/>
  <c r="B24" i="8" s="1"/>
  <c r="B25" i="1"/>
  <c r="B25" i="8" s="1"/>
  <c r="B6" i="1"/>
  <c r="B6" i="8" s="1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6" i="8"/>
  <c r="C26" i="8" l="1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M26" i="1"/>
  <c r="J26" i="1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6" i="1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<sst xmlns="http://schemas.openxmlformats.org/spreadsheetml/2006/main" count="186" uniqueCount="51">
  <si>
    <t>Total</t>
  </si>
  <si>
    <t>Maori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</si>
  <si>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</si>
  <si>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</si>
  <si>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</si>
  <si>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</si>
  <si>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</si>
  <si>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</si>
  <si>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</si>
  <si>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</si>
  <si>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</si>
  <si>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</si>
  <si>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</si>
  <si>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</si>
  <si>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Tairawhiti</t>
  </si>
  <si>
    <t>Taranaki</t>
  </si>
  <si>
    <t>Waikato</t>
  </si>
  <si>
    <t>Wairarapa</t>
  </si>
  <si>
    <t>Waitemata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</si>
  <si>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</si>
  <si>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</si>
  <si>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</si>
  <si>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</si>
  <si>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</si>
  <si>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</si>
  <si>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</si>
  <si>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</si>
  <si>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</si>
  <si>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</si>
  <si>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</si>
  <si>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</si>
  <si>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</si>
  <si>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</si>
  <si>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DHB of Domicile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</si>
  <si>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</si>
  <si>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</si>
  <si>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</si>
  <si>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</si>
  <si>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</si>
  <si>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</si>
  <si>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</si>
  <si>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</si>
  <si>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</si>
  <si>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Hawkes Bay</t>
  </si>
  <si>
    <t>MidCentral</t>
  </si>
  <si>
    <t>NZ Dep 9 - 10 (Highly Deprived)</t>
  </si>
  <si>
    <t>Access to Primary Care by Ethnicity (April 2020)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</si>
  <si>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 Estimated percentage of those who are enrolled in a PHO may exceed 100% as enrolled data is sourced from the Ministry of Health whereas population is sourced from Stats NZ projections.</t>
    </r>
  </si>
  <si>
    <t>Population projections have been updated since the release of the January 2020 statistics. The updated projections use the latest subnational population estimates and updated methodology</t>
  </si>
  <si>
    <t>to calculate migration. The combined impact is a large variation in projected population for some DHBs when comparing to previous releases and this is most noticeable in Auckland.</t>
  </si>
  <si>
    <t>Total enrolment numbers include enrolees with unknown deprivation. Counts of those with unknown deprivation are not displayed separately.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</si>
</sst>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8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 indent="3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5" sqref="A5"/>
    </sheetView>
  </sheetViews>
  <sheetFormatPr defaultColWidth="9.140625" defaultRowHeight="12" x14ac:dyDescent="0.2"/>
  <cols>
    <col min="1" max="1" width="27.7109375" style="3" customWidth="1"/>
    <col min="2" max="13" width="9.42578125" style="3" customWidth="1"/>
    <col min="14" max="16384" width="9.140625" style="3"/>
  </cols>
  <sheetData>
    <row r="1" spans="1:14" ht="15" x14ac:dyDescent="0.2">
      <c r="A1" s="11" t="s">
        <v>46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x14ac:dyDescent="0.2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15" customHeight="1" x14ac:dyDescent="0.2">
      <c r="B4" s="14" t="s">
        <v>0</v>
      </c>
      <c r="C4" s="15"/>
      <c r="D4" s="15"/>
      <c r="E4" s="14" t="s">
        <v>1</v>
      </c>
      <c r="F4" s="15"/>
      <c r="G4" s="15"/>
      <c r="H4" s="14" t="s">
        <v>2</v>
      </c>
      <c r="I4" s="15"/>
      <c r="J4" s="15"/>
      <c r="K4" s="14" t="s">
        <v>26</v>
      </c>
      <c r="L4" s="15"/>
      <c r="M4" s="15"/>
    </row>
    <row r="5" spans="1:14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</row>
    <row r="6" spans="1:14" ht="13.15" customHeight="1" x14ac:dyDescent="0.2">
      <c r="A6" s="13" t="s">
        <v>4</v>
      </c>
      <c r="B6" s="1">
        <f>E6+H6+K6</f>
        <v>462409</v>
      </c>
      <c r="C6" s="1">
        <f t="shared" ref="C6:C25" si="0">F6+I6+L6</f>
        <v>489709.99999999994</v>
      </c>
      <c r="D6" s="22">
        <f>IF(B6=0,"",B6/C6)</f>
        <v>0.94425067897326997</v>
      </c>
      <c r="E6" s="1">
        <v>32995</v>
      </c>
      <c r="F6" s="1">
        <v>40155.000000000007</v>
      </c>
      <c r="G6" s="22">
        <f>IF(E6=0,"",E6/F6)</f>
        <v>0.82169094757813455</v>
      </c>
      <c r="H6" s="1">
        <v>55784</v>
      </c>
      <c r="I6" s="1">
        <v>53900.000000000007</v>
      </c>
      <c r="J6" s="22">
        <f>IF(H6=0,"",H6/I6)</f>
        <v>1.0349536178107606</v>
      </c>
      <c r="K6" s="1">
        <v>373630</v>
      </c>
      <c r="L6" s="1">
        <v>395654.99999999994</v>
      </c>
      <c r="M6" s="22">
        <f>IF(K6=0,"",K6/L6)</f>
        <v>0.94433281520516621</v>
      </c>
      <c r="N6" s="5"/>
    </row>
    <row r="7" spans="1:14" ht="13.15" customHeight="1" x14ac:dyDescent="0.2">
      <c r="A7" s="13" t="s">
        <v>5</v>
      </c>
      <c r="B7" s="1">
        <f t="shared" ref="B7:B25" si="1">E7+H7+K7</f>
        <v>244499</v>
      </c>
      <c r="C7" s="1">
        <f t="shared" si="0"/>
        <v>256210.00000000003</v>
      </c>
      <c r="D7" s="22">
        <f t="shared" ref="D7:D26" si="2">IF(B7=0,"",B7/C7)</f>
        <v>0.95429140158463754</v>
      </c>
      <c r="E7" s="1">
        <v>59586</v>
      </c>
      <c r="F7" s="1">
        <v>65485.000000000029</v>
      </c>
      <c r="G7" s="22">
        <f t="shared" ref="G7:G26" si="3">IF(E7=0,"",E7/F7)</f>
        <v>0.90991830190119838</v>
      </c>
      <c r="H7" s="1">
        <v>4164</v>
      </c>
      <c r="I7" s="1">
        <v>4650</v>
      </c>
      <c r="J7" s="22">
        <f t="shared" ref="J7:J26" si="4">IF(H7=0,"",H7/I7)</f>
        <v>0.89548387096774196</v>
      </c>
      <c r="K7" s="1">
        <v>180749</v>
      </c>
      <c r="L7" s="1">
        <v>186075</v>
      </c>
      <c r="M7" s="22">
        <f t="shared" ref="M7:M26" si="5">IF(K7=0,"",K7/L7)</f>
        <v>0.97137713287652827</v>
      </c>
      <c r="N7" s="5"/>
    </row>
    <row r="8" spans="1:14" ht="13.15" customHeight="1" x14ac:dyDescent="0.2">
      <c r="A8" s="13" t="s">
        <v>6</v>
      </c>
      <c r="B8" s="1">
        <f t="shared" si="1"/>
        <v>541808</v>
      </c>
      <c r="C8" s="1">
        <f t="shared" si="0"/>
        <v>572725</v>
      </c>
      <c r="D8" s="22">
        <f t="shared" si="2"/>
        <v>0.94601772229254877</v>
      </c>
      <c r="E8" s="1">
        <v>46934</v>
      </c>
      <c r="F8" s="1">
        <v>55665.000000000022</v>
      </c>
      <c r="G8" s="22">
        <f t="shared" si="3"/>
        <v>0.84315099254468662</v>
      </c>
      <c r="H8" s="1">
        <v>15780</v>
      </c>
      <c r="I8" s="1">
        <v>16044.999999999998</v>
      </c>
      <c r="J8" s="22">
        <f t="shared" si="4"/>
        <v>0.98348395138672495</v>
      </c>
      <c r="K8" s="1">
        <v>479094</v>
      </c>
      <c r="L8" s="1">
        <v>501014.99999999994</v>
      </c>
      <c r="M8" s="22">
        <f t="shared" si="5"/>
        <v>0.9562468189575164</v>
      </c>
      <c r="N8" s="5"/>
    </row>
    <row r="9" spans="1:14" ht="13.15" customHeight="1" x14ac:dyDescent="0.2">
      <c r="A9" s="13" t="s">
        <v>42</v>
      </c>
      <c r="B9" s="1">
        <f t="shared" si="1"/>
        <v>301052</v>
      </c>
      <c r="C9" s="1">
        <f t="shared" si="0"/>
        <v>318354.99999999994</v>
      </c>
      <c r="D9" s="22">
        <f t="shared" si="2"/>
        <v>0.94564872547941781</v>
      </c>
      <c r="E9" s="1">
        <v>33277</v>
      </c>
      <c r="F9" s="1">
        <v>37414.999999999985</v>
      </c>
      <c r="G9" s="22">
        <f t="shared" si="3"/>
        <v>0.88940264599759489</v>
      </c>
      <c r="H9" s="1">
        <v>22664</v>
      </c>
      <c r="I9" s="1">
        <v>22544.999999999996</v>
      </c>
      <c r="J9" s="22">
        <f t="shared" si="4"/>
        <v>1.0052783322244401</v>
      </c>
      <c r="K9" s="1">
        <v>245111</v>
      </c>
      <c r="L9" s="1">
        <v>258394.99999999997</v>
      </c>
      <c r="M9" s="22">
        <f t="shared" si="5"/>
        <v>0.94859033650031943</v>
      </c>
      <c r="N9" s="5"/>
    </row>
    <row r="10" spans="1:14" ht="13.15" customHeight="1" x14ac:dyDescent="0.2">
      <c r="A10" s="13" t="s">
        <v>7</v>
      </c>
      <c r="B10" s="1">
        <f t="shared" si="1"/>
        <v>565487</v>
      </c>
      <c r="C10" s="1">
        <f t="shared" si="0"/>
        <v>571790.00000000012</v>
      </c>
      <c r="D10" s="22">
        <f t="shared" si="2"/>
        <v>0.98897672222319366</v>
      </c>
      <c r="E10" s="1">
        <v>83184</v>
      </c>
      <c r="F10" s="1">
        <v>93180</v>
      </c>
      <c r="G10" s="22">
        <f t="shared" si="3"/>
        <v>0.89272376046361879</v>
      </c>
      <c r="H10" s="1">
        <v>142265</v>
      </c>
      <c r="I10" s="1">
        <v>125335.00000000001</v>
      </c>
      <c r="J10" s="22">
        <f t="shared" si="4"/>
        <v>1.1350779909841624</v>
      </c>
      <c r="K10" s="1">
        <v>340038</v>
      </c>
      <c r="L10" s="1">
        <v>353275.00000000012</v>
      </c>
      <c r="M10" s="22">
        <f t="shared" si="5"/>
        <v>0.96253060646804867</v>
      </c>
      <c r="N10" s="5"/>
    </row>
    <row r="11" spans="1:14" ht="13.15" customHeight="1" x14ac:dyDescent="0.2">
      <c r="A11" s="13" t="s">
        <v>43</v>
      </c>
      <c r="B11" s="1">
        <f t="shared" si="1"/>
        <v>165959</v>
      </c>
      <c r="C11" s="1">
        <f t="shared" si="0"/>
        <v>175015</v>
      </c>
      <c r="D11" s="22">
        <f t="shared" si="2"/>
        <v>0.94825586378310434</v>
      </c>
      <c r="E11" s="1">
        <v>43518</v>
      </c>
      <c r="F11" s="1">
        <v>47395</v>
      </c>
      <c r="G11" s="22">
        <f t="shared" si="3"/>
        <v>0.91819812216478536</v>
      </c>
      <c r="H11" s="1">
        <v>6166</v>
      </c>
      <c r="I11" s="1">
        <v>7234.9999999999982</v>
      </c>
      <c r="J11" s="22">
        <f t="shared" si="4"/>
        <v>0.85224602626123036</v>
      </c>
      <c r="K11" s="1">
        <v>116275</v>
      </c>
      <c r="L11" s="1">
        <v>120385</v>
      </c>
      <c r="M11" s="22">
        <f t="shared" si="5"/>
        <v>0.96585953399509905</v>
      </c>
      <c r="N11" s="5"/>
    </row>
    <row r="12" spans="1:14" ht="13.15" customHeight="1" x14ac:dyDescent="0.2">
      <c r="A12" s="13" t="s">
        <v>8</v>
      </c>
      <c r="B12" s="1">
        <f t="shared" si="1"/>
        <v>150305</v>
      </c>
      <c r="C12" s="1">
        <f t="shared" si="0"/>
        <v>155820.00000000003</v>
      </c>
      <c r="D12" s="22">
        <f t="shared" si="2"/>
        <v>0.96460659735592336</v>
      </c>
      <c r="E12" s="1">
        <v>24483</v>
      </c>
      <c r="F12" s="1">
        <v>27705.000000000007</v>
      </c>
      <c r="G12" s="22">
        <f t="shared" si="3"/>
        <v>0.8837033026529505</v>
      </c>
      <c r="H12" s="1">
        <v>11870</v>
      </c>
      <c r="I12" s="1">
        <v>11880</v>
      </c>
      <c r="J12" s="22">
        <f t="shared" si="4"/>
        <v>0.99915824915824913</v>
      </c>
      <c r="K12" s="1">
        <v>113952</v>
      </c>
      <c r="L12" s="1">
        <v>116235.00000000003</v>
      </c>
      <c r="M12" s="22">
        <f t="shared" si="5"/>
        <v>0.98035875596851185</v>
      </c>
      <c r="N12" s="5"/>
    </row>
    <row r="13" spans="1:14" ht="13.15" customHeight="1" x14ac:dyDescent="0.2">
      <c r="A13" s="13" t="s">
        <v>9</v>
      </c>
      <c r="B13" s="1">
        <f t="shared" si="1"/>
        <v>108975</v>
      </c>
      <c r="C13" s="1">
        <f t="shared" si="0"/>
        <v>115515.00000000001</v>
      </c>
      <c r="D13" s="22">
        <f t="shared" si="2"/>
        <v>0.94338397610699898</v>
      </c>
      <c r="E13" s="1">
        <v>37630</v>
      </c>
      <c r="F13" s="1">
        <v>42405</v>
      </c>
      <c r="G13" s="22">
        <f t="shared" si="3"/>
        <v>0.88739535432142436</v>
      </c>
      <c r="H13" s="1">
        <v>2723</v>
      </c>
      <c r="I13" s="1">
        <v>2794.9999999999995</v>
      </c>
      <c r="J13" s="22">
        <f t="shared" si="4"/>
        <v>0.97423971377459762</v>
      </c>
      <c r="K13" s="1">
        <v>68622</v>
      </c>
      <c r="L13" s="1">
        <v>70315.000000000015</v>
      </c>
      <c r="M13" s="22">
        <f t="shared" si="5"/>
        <v>0.97592263386190692</v>
      </c>
      <c r="N13" s="5"/>
    </row>
    <row r="14" spans="1:14" ht="13.15" customHeight="1" x14ac:dyDescent="0.2">
      <c r="A14" s="13" t="s">
        <v>44</v>
      </c>
      <c r="B14" s="1">
        <f t="shared" si="1"/>
        <v>172542</v>
      </c>
      <c r="C14" s="1">
        <f t="shared" si="0"/>
        <v>184910</v>
      </c>
      <c r="D14" s="22">
        <f t="shared" si="2"/>
        <v>0.93311340652209185</v>
      </c>
      <c r="E14" s="1">
        <v>31003</v>
      </c>
      <c r="F14" s="1">
        <v>38514.999999999993</v>
      </c>
      <c r="G14" s="22">
        <f t="shared" si="3"/>
        <v>0.80495910684149052</v>
      </c>
      <c r="H14" s="1">
        <v>5349</v>
      </c>
      <c r="I14" s="1">
        <v>5810</v>
      </c>
      <c r="J14" s="22">
        <f t="shared" si="4"/>
        <v>0.92065404475043033</v>
      </c>
      <c r="K14" s="1">
        <v>136190</v>
      </c>
      <c r="L14" s="1">
        <v>140585</v>
      </c>
      <c r="M14" s="22">
        <f t="shared" si="5"/>
        <v>0.96873777430024544</v>
      </c>
      <c r="N14" s="5"/>
    </row>
    <row r="15" spans="1:14" ht="13.15" customHeight="1" x14ac:dyDescent="0.2">
      <c r="A15" s="13" t="s">
        <v>10</v>
      </c>
      <c r="B15" s="1">
        <f t="shared" si="1"/>
        <v>151483</v>
      </c>
      <c r="C15" s="1">
        <f t="shared" si="0"/>
        <v>158165</v>
      </c>
      <c r="D15" s="22">
        <f t="shared" si="2"/>
        <v>0.95775297948345084</v>
      </c>
      <c r="E15" s="1">
        <v>14569</v>
      </c>
      <c r="F15" s="1">
        <v>17470.000000000007</v>
      </c>
      <c r="G15" s="22">
        <f t="shared" si="3"/>
        <v>0.83394390383514561</v>
      </c>
      <c r="H15" s="1">
        <v>2405</v>
      </c>
      <c r="I15" s="1">
        <v>3015</v>
      </c>
      <c r="J15" s="22">
        <f t="shared" si="4"/>
        <v>0.79767827529021562</v>
      </c>
      <c r="K15" s="1">
        <v>134509</v>
      </c>
      <c r="L15" s="1">
        <v>137680</v>
      </c>
      <c r="M15" s="22">
        <f t="shared" si="5"/>
        <v>0.9769683323649041</v>
      </c>
      <c r="N15" s="5"/>
    </row>
    <row r="16" spans="1:14" ht="13.15" customHeight="1" x14ac:dyDescent="0.2">
      <c r="A16" s="13" t="s">
        <v>11</v>
      </c>
      <c r="B16" s="1">
        <f t="shared" si="1"/>
        <v>184262</v>
      </c>
      <c r="C16" s="1">
        <f t="shared" si="0"/>
        <v>191190.00000000006</v>
      </c>
      <c r="D16" s="22">
        <f t="shared" si="2"/>
        <v>0.96376379517757171</v>
      </c>
      <c r="E16" s="1">
        <v>64408</v>
      </c>
      <c r="F16" s="1">
        <v>68355.000000000029</v>
      </c>
      <c r="G16" s="22">
        <f t="shared" si="3"/>
        <v>0.94225733304074277</v>
      </c>
      <c r="H16" s="1">
        <v>3571</v>
      </c>
      <c r="I16" s="1">
        <v>3944.9999999999991</v>
      </c>
      <c r="J16" s="22">
        <f t="shared" si="4"/>
        <v>0.90519645120405601</v>
      </c>
      <c r="K16" s="1">
        <v>116283</v>
      </c>
      <c r="L16" s="1">
        <v>118890.00000000004</v>
      </c>
      <c r="M16" s="22">
        <f t="shared" si="5"/>
        <v>0.97807216754983561</v>
      </c>
      <c r="N16" s="5"/>
    </row>
    <row r="17" spans="1:17" ht="13.15" customHeight="1" x14ac:dyDescent="0.2">
      <c r="A17" s="13" t="s">
        <v>12</v>
      </c>
      <c r="B17" s="1">
        <f t="shared" si="1"/>
        <v>59441</v>
      </c>
      <c r="C17" s="1">
        <f t="shared" si="0"/>
        <v>61555</v>
      </c>
      <c r="D17" s="22">
        <f t="shared" si="2"/>
        <v>0.96565672975387862</v>
      </c>
      <c r="E17" s="1">
        <v>4585</v>
      </c>
      <c r="F17" s="1">
        <v>5565</v>
      </c>
      <c r="G17" s="22">
        <f t="shared" si="3"/>
        <v>0.82389937106918243</v>
      </c>
      <c r="H17" s="1">
        <v>1033</v>
      </c>
      <c r="I17" s="1">
        <v>915</v>
      </c>
      <c r="J17" s="22">
        <f t="shared" si="4"/>
        <v>1.1289617486338799</v>
      </c>
      <c r="K17" s="1">
        <v>53823</v>
      </c>
      <c r="L17" s="1">
        <v>55075</v>
      </c>
      <c r="M17" s="22">
        <f t="shared" si="5"/>
        <v>0.97726736268724468</v>
      </c>
      <c r="N17" s="5"/>
    </row>
    <row r="18" spans="1:17" ht="13.15" customHeight="1" x14ac:dyDescent="0.2">
      <c r="A18" s="13" t="s">
        <v>13</v>
      </c>
      <c r="B18" s="1">
        <f t="shared" si="1"/>
        <v>320324</v>
      </c>
      <c r="C18" s="1">
        <f t="shared" si="0"/>
        <v>342335.00000000006</v>
      </c>
      <c r="D18" s="22">
        <f t="shared" si="2"/>
        <v>0.93570333153197871</v>
      </c>
      <c r="E18" s="1">
        <v>29920</v>
      </c>
      <c r="F18" s="1">
        <v>36545</v>
      </c>
      <c r="G18" s="22">
        <f t="shared" si="3"/>
        <v>0.81871665070461075</v>
      </c>
      <c r="H18" s="1">
        <v>7327</v>
      </c>
      <c r="I18" s="1">
        <v>7719.9999999999982</v>
      </c>
      <c r="J18" s="22">
        <f t="shared" si="4"/>
        <v>0.94909326424870488</v>
      </c>
      <c r="K18" s="1">
        <v>283077</v>
      </c>
      <c r="L18" s="1">
        <v>298070.00000000006</v>
      </c>
      <c r="M18" s="22">
        <f t="shared" si="5"/>
        <v>0.949699734961586</v>
      </c>
      <c r="N18" s="5"/>
    </row>
    <row r="19" spans="1:17" ht="13.15" customHeight="1" x14ac:dyDescent="0.2">
      <c r="A19" s="13" t="s">
        <v>14</v>
      </c>
      <c r="B19" s="1">
        <f t="shared" si="1"/>
        <v>49157</v>
      </c>
      <c r="C19" s="1">
        <f t="shared" si="0"/>
        <v>49557.5</v>
      </c>
      <c r="D19" s="22">
        <f t="shared" si="2"/>
        <v>0.99191847853503501</v>
      </c>
      <c r="E19" s="1">
        <v>24728</v>
      </c>
      <c r="F19" s="1">
        <v>26360</v>
      </c>
      <c r="G19" s="22">
        <f t="shared" si="3"/>
        <v>0.93808801213960546</v>
      </c>
      <c r="H19" s="1">
        <v>1011</v>
      </c>
      <c r="I19" s="1">
        <v>1160</v>
      </c>
      <c r="J19" s="22">
        <f t="shared" si="4"/>
        <v>0.87155172413793103</v>
      </c>
      <c r="K19" s="1">
        <v>23418</v>
      </c>
      <c r="L19" s="1">
        <v>22037.500000000004</v>
      </c>
      <c r="M19" s="22">
        <f t="shared" si="5"/>
        <v>1.0626432217810549</v>
      </c>
      <c r="N19" s="5"/>
    </row>
    <row r="20" spans="1:17" ht="13.15" customHeight="1" x14ac:dyDescent="0.2">
      <c r="A20" s="13" t="s">
        <v>15</v>
      </c>
      <c r="B20" s="1">
        <f t="shared" si="1"/>
        <v>116697</v>
      </c>
      <c r="C20" s="1">
        <f t="shared" si="0"/>
        <v>123692.5</v>
      </c>
      <c r="D20" s="22">
        <f t="shared" si="2"/>
        <v>0.94344442872445788</v>
      </c>
      <c r="E20" s="1">
        <v>20683</v>
      </c>
      <c r="F20" s="1">
        <v>24835.000000000004</v>
      </c>
      <c r="G20" s="22">
        <f t="shared" si="3"/>
        <v>0.83281658949063808</v>
      </c>
      <c r="H20" s="1">
        <v>1549</v>
      </c>
      <c r="I20" s="1">
        <v>1637.4999999999998</v>
      </c>
      <c r="J20" s="22">
        <f t="shared" si="4"/>
        <v>0.94595419847328255</v>
      </c>
      <c r="K20" s="1">
        <v>94465</v>
      </c>
      <c r="L20" s="1">
        <v>97220</v>
      </c>
      <c r="M20" s="22">
        <f t="shared" si="5"/>
        <v>0.9716622094219296</v>
      </c>
      <c r="N20" s="5"/>
    </row>
    <row r="21" spans="1:17" ht="13.15" customHeight="1" x14ac:dyDescent="0.2">
      <c r="A21" s="13" t="s">
        <v>16</v>
      </c>
      <c r="B21" s="1">
        <f t="shared" si="1"/>
        <v>410790</v>
      </c>
      <c r="C21" s="1">
        <f t="shared" si="0"/>
        <v>431205</v>
      </c>
      <c r="D21" s="22">
        <f t="shared" si="2"/>
        <v>0.95265592931436327</v>
      </c>
      <c r="E21" s="1">
        <v>89646</v>
      </c>
      <c r="F21" s="1">
        <v>103035</v>
      </c>
      <c r="G21" s="22">
        <f t="shared" si="3"/>
        <v>0.87005386519143979</v>
      </c>
      <c r="H21" s="1">
        <v>12914</v>
      </c>
      <c r="I21" s="1">
        <v>12954.999999999998</v>
      </c>
      <c r="J21" s="22">
        <f t="shared" si="4"/>
        <v>0.99683519876495574</v>
      </c>
      <c r="K21" s="1">
        <v>308230</v>
      </c>
      <c r="L21" s="1">
        <v>315215</v>
      </c>
      <c r="M21" s="22">
        <f t="shared" si="5"/>
        <v>0.9778405215487842</v>
      </c>
      <c r="N21" s="5"/>
    </row>
    <row r="22" spans="1:17" ht="13.15" customHeight="1" x14ac:dyDescent="0.2">
      <c r="A22" s="13" t="s">
        <v>17</v>
      </c>
      <c r="B22" s="1">
        <f t="shared" si="1"/>
        <v>46964</v>
      </c>
      <c r="C22" s="1">
        <f t="shared" si="0"/>
        <v>48082.500000000007</v>
      </c>
      <c r="D22" s="22">
        <f t="shared" si="2"/>
        <v>0.976737898403785</v>
      </c>
      <c r="E22" s="1">
        <v>8403</v>
      </c>
      <c r="F22" s="1">
        <v>8744.9999999999982</v>
      </c>
      <c r="G22" s="22">
        <f t="shared" si="3"/>
        <v>0.96089193825042907</v>
      </c>
      <c r="H22" s="1">
        <v>998</v>
      </c>
      <c r="I22" s="1">
        <v>1002.5</v>
      </c>
      <c r="J22" s="22">
        <f t="shared" si="4"/>
        <v>0.99551122194513719</v>
      </c>
      <c r="K22" s="1">
        <v>37563</v>
      </c>
      <c r="L22" s="1">
        <v>38335.000000000007</v>
      </c>
      <c r="M22" s="22">
        <f t="shared" si="5"/>
        <v>0.97986174514151536</v>
      </c>
      <c r="N22" s="5"/>
    </row>
    <row r="23" spans="1:17" ht="13.15" customHeight="1" x14ac:dyDescent="0.2">
      <c r="A23" s="13" t="s">
        <v>18</v>
      </c>
      <c r="B23" s="1">
        <f t="shared" si="1"/>
        <v>597253</v>
      </c>
      <c r="C23" s="1">
        <f t="shared" si="0"/>
        <v>621450.00000000012</v>
      </c>
      <c r="D23" s="22">
        <f t="shared" si="2"/>
        <v>0.96106364148362677</v>
      </c>
      <c r="E23" s="1">
        <v>52719</v>
      </c>
      <c r="F23" s="1">
        <v>63110.000000000007</v>
      </c>
      <c r="G23" s="22">
        <f t="shared" si="3"/>
        <v>0.83535097448898743</v>
      </c>
      <c r="H23" s="1">
        <v>45442</v>
      </c>
      <c r="I23" s="1">
        <v>44440.000000000015</v>
      </c>
      <c r="J23" s="22">
        <f t="shared" si="4"/>
        <v>1.0225472547254721</v>
      </c>
      <c r="K23" s="1">
        <v>499092</v>
      </c>
      <c r="L23" s="1">
        <v>513900.00000000006</v>
      </c>
      <c r="M23" s="22">
        <f t="shared" si="5"/>
        <v>0.97118505545826028</v>
      </c>
      <c r="N23" s="5"/>
    </row>
    <row r="24" spans="1:17" ht="13.15" customHeight="1" x14ac:dyDescent="0.2">
      <c r="A24" s="13" t="s">
        <v>19</v>
      </c>
      <c r="B24" s="1">
        <f t="shared" si="1"/>
        <v>31000</v>
      </c>
      <c r="C24" s="1">
        <f t="shared" si="0"/>
        <v>32609.999999999993</v>
      </c>
      <c r="D24" s="22">
        <f t="shared" si="2"/>
        <v>0.95062864152100601</v>
      </c>
      <c r="E24" s="1">
        <v>3447</v>
      </c>
      <c r="F24" s="1">
        <v>3884.9999999999995</v>
      </c>
      <c r="G24" s="22">
        <f t="shared" si="3"/>
        <v>0.8872586872586874</v>
      </c>
      <c r="H24" s="1">
        <v>338</v>
      </c>
      <c r="I24" s="1">
        <v>385</v>
      </c>
      <c r="J24" s="22">
        <f t="shared" si="4"/>
        <v>0.87792207792207788</v>
      </c>
      <c r="K24" s="1">
        <v>27215</v>
      </c>
      <c r="L24" s="1">
        <v>28339.999999999993</v>
      </c>
      <c r="M24" s="22">
        <f t="shared" si="5"/>
        <v>0.96030345800988026</v>
      </c>
      <c r="N24" s="5"/>
    </row>
    <row r="25" spans="1:17" ht="13.15" customHeight="1" x14ac:dyDescent="0.2">
      <c r="A25" s="13" t="s">
        <v>20</v>
      </c>
      <c r="B25" s="1">
        <f t="shared" si="1"/>
        <v>65024</v>
      </c>
      <c r="C25" s="1">
        <f t="shared" si="0"/>
        <v>68040</v>
      </c>
      <c r="D25" s="22">
        <f t="shared" si="2"/>
        <v>0.95567313345091121</v>
      </c>
      <c r="E25" s="1">
        <v>17107</v>
      </c>
      <c r="F25" s="1">
        <v>18574.999999999993</v>
      </c>
      <c r="G25" s="22">
        <f t="shared" si="3"/>
        <v>0.92096904441453598</v>
      </c>
      <c r="H25" s="1">
        <v>1711</v>
      </c>
      <c r="I25" s="1">
        <v>1885</v>
      </c>
      <c r="J25" s="22">
        <f t="shared" si="4"/>
        <v>0.90769230769230769</v>
      </c>
      <c r="K25" s="1">
        <v>46206</v>
      </c>
      <c r="L25" s="1">
        <v>47580.000000000007</v>
      </c>
      <c r="M25" s="22">
        <f t="shared" si="5"/>
        <v>0.971122320302648</v>
      </c>
      <c r="N25" s="5"/>
    </row>
    <row r="26" spans="1:17" ht="13.15" customHeight="1" x14ac:dyDescent="0.2">
      <c r="A26" s="19" t="s">
        <v>21</v>
      </c>
      <c r="B26" s="20">
        <f t="shared" ref="B26:C26" si="6">E26+H26+K26</f>
        <v>4745431</v>
      </c>
      <c r="C26" s="20">
        <f t="shared" si="6"/>
        <v>4967932.5</v>
      </c>
      <c r="D26" s="21">
        <f t="shared" si="2"/>
        <v>0.95521245508065977</v>
      </c>
      <c r="E26" s="20">
        <v>722825</v>
      </c>
      <c r="F26" s="20">
        <v>824400.00000000012</v>
      </c>
      <c r="G26" s="21">
        <f t="shared" si="3"/>
        <v>0.87678918000970385</v>
      </c>
      <c r="H26" s="20">
        <v>345064</v>
      </c>
      <c r="I26" s="20">
        <v>329255</v>
      </c>
      <c r="J26" s="21">
        <f t="shared" si="4"/>
        <v>1.0480144568799259</v>
      </c>
      <c r="K26" s="20">
        <v>3677542</v>
      </c>
      <c r="L26" s="20">
        <v>3814277.5</v>
      </c>
      <c r="M26" s="21">
        <f t="shared" si="5"/>
        <v>0.96415166437156186</v>
      </c>
      <c r="N26" s="5"/>
    </row>
    <row r="28" spans="1:17" x14ac:dyDescent="0.2">
      <c r="A28" s="3" t="s">
        <v>47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">
      <c r="A29" s="27" t="s">
        <v>48</v>
      </c>
    </row>
    <row r="30" spans="1:17" x14ac:dyDescent="0.2">
      <c r="A30" s="27" t="s">
        <v>49</v>
      </c>
    </row>
    <row r="31" spans="1:17" x14ac:dyDescent="0.2">
      <c r="A31" s="27"/>
    </row>
    <row r="32" spans="1:17" x14ac:dyDescent="0.2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0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5" sqref="A5"/>
    </sheetView>
  </sheetViews>
  <sheetFormatPr defaultColWidth="9.140625" defaultRowHeight="12" x14ac:dyDescent="0.2"/>
  <cols>
    <col min="1" max="1" width="27.7109375" style="3" customWidth="1"/>
    <col min="2" max="10" width="9.42578125" style="3" customWidth="1"/>
    <col min="11" max="16384" width="9.140625" style="3"/>
  </cols>
  <sheetData>
    <row r="1" spans="1:10" ht="15" x14ac:dyDescent="0.2">
      <c r="A1" s="24" t="str">
        <f>SUBSTITUTE(Ethnicity!A1,"Ethnicity","Gender")</f>
        <v>Access to Primary Care by Gender (April 2020)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s="12" t="s">
        <v>40</v>
      </c>
      <c r="B2" s="4"/>
      <c r="C2" s="4"/>
      <c r="D2" s="4"/>
      <c r="E2" s="4"/>
      <c r="F2" s="4"/>
      <c r="G2" s="4"/>
      <c r="H2" s="4"/>
      <c r="I2" s="4"/>
      <c r="J2" s="4"/>
    </row>
    <row r="3" spans="1:10" x14ac:dyDescent="0.2">
      <c r="B3" s="2"/>
      <c r="C3" s="2"/>
      <c r="D3" s="2"/>
      <c r="E3" s="2"/>
      <c r="F3" s="2"/>
      <c r="G3" s="2"/>
      <c r="H3" s="2"/>
      <c r="I3" s="2"/>
      <c r="J3" s="2"/>
    </row>
    <row r="4" spans="1:10" ht="13.15" customHeight="1" x14ac:dyDescent="0.2">
      <c r="B4" s="14" t="s">
        <v>0</v>
      </c>
      <c r="C4" s="15"/>
      <c r="D4" s="15"/>
      <c r="E4" s="14" t="s">
        <v>23</v>
      </c>
      <c r="F4" s="15"/>
      <c r="G4" s="15"/>
      <c r="H4" s="14" t="s">
        <v>24</v>
      </c>
      <c r="I4" s="15"/>
      <c r="J4" s="15"/>
    </row>
    <row r="5" spans="1:10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</row>
    <row r="6" spans="1:10" ht="13.15" customHeight="1" x14ac:dyDescent="0.2">
      <c r="A6" s="13" t="s">
        <v>4</v>
      </c>
      <c r="B6" s="1">
        <f>E6+H6</f>
        <v>462409</v>
      </c>
      <c r="C6" s="1">
        <f t="shared" ref="C6:C25" si="0">F6+I6</f>
        <v>489709.99999999994</v>
      </c>
      <c r="D6" s="22">
        <f>IF(B6=0,"",B6/C6)</f>
        <v>0.94425067897326997</v>
      </c>
      <c r="E6" s="25">
        <v>238223</v>
      </c>
      <c r="F6" s="25">
        <v>248339.99999999994</v>
      </c>
      <c r="G6" s="22">
        <f>IF(E6=0,"",E6/F6)</f>
        <v>0.95926149633566904</v>
      </c>
      <c r="H6" s="25">
        <v>224186</v>
      </c>
      <c r="I6" s="25">
        <v>241370</v>
      </c>
      <c r="J6" s="22">
        <f>IF(H6=0,"",H6/I6)</f>
        <v>0.92880639681816302</v>
      </c>
    </row>
    <row r="7" spans="1:10" ht="13.15" customHeight="1" x14ac:dyDescent="0.2">
      <c r="A7" s="13" t="s">
        <v>5</v>
      </c>
      <c r="B7" s="1">
        <f t="shared" ref="B7:B25" si="1">E7+H7</f>
        <v>244499</v>
      </c>
      <c r="C7" s="1">
        <f t="shared" si="0"/>
        <v>256210.00000000006</v>
      </c>
      <c r="D7" s="22">
        <f t="shared" ref="D7:D26" si="2">IF(B7=0,"",B7/C7)</f>
        <v>0.95429140158463743</v>
      </c>
      <c r="E7" s="25">
        <v>127203</v>
      </c>
      <c r="F7" s="25">
        <v>131750</v>
      </c>
      <c r="G7" s="22">
        <f t="shared" ref="G7:G26" si="3">IF(E7=0,"",E7/F7)</f>
        <v>0.96548766603415559</v>
      </c>
      <c r="H7" s="25">
        <v>117296</v>
      </c>
      <c r="I7" s="25">
        <v>124460.00000000006</v>
      </c>
      <c r="J7" s="22">
        <f t="shared" ref="J7:J26" si="4">IF(H7=0,"",H7/I7)</f>
        <v>0.94243933793989998</v>
      </c>
    </row>
    <row r="8" spans="1:10" ht="13.15" customHeight="1" x14ac:dyDescent="0.2">
      <c r="A8" s="13" t="s">
        <v>6</v>
      </c>
      <c r="B8" s="1">
        <f t="shared" si="1"/>
        <v>541808</v>
      </c>
      <c r="C8" s="1">
        <f t="shared" si="0"/>
        <v>572725</v>
      </c>
      <c r="D8" s="22">
        <f t="shared" si="2"/>
        <v>0.94601772229254877</v>
      </c>
      <c r="E8" s="25">
        <v>276872</v>
      </c>
      <c r="F8" s="25">
        <v>287755</v>
      </c>
      <c r="G8" s="22">
        <f t="shared" si="3"/>
        <v>0.96217963197859291</v>
      </c>
      <c r="H8" s="25">
        <v>264936</v>
      </c>
      <c r="I8" s="25">
        <v>284970.00000000006</v>
      </c>
      <c r="J8" s="22">
        <f t="shared" si="4"/>
        <v>0.9296978629329401</v>
      </c>
    </row>
    <row r="9" spans="1:10" ht="13.15" customHeight="1" x14ac:dyDescent="0.2">
      <c r="A9" s="13" t="s">
        <v>42</v>
      </c>
      <c r="B9" s="1">
        <f t="shared" si="1"/>
        <v>301052</v>
      </c>
      <c r="C9" s="1">
        <f t="shared" si="0"/>
        <v>318355</v>
      </c>
      <c r="D9" s="22">
        <f t="shared" si="2"/>
        <v>0.94564872547941758</v>
      </c>
      <c r="E9" s="25">
        <v>156956</v>
      </c>
      <c r="F9" s="25">
        <v>164680.00000000003</v>
      </c>
      <c r="G9" s="22">
        <f t="shared" si="3"/>
        <v>0.95309691522953588</v>
      </c>
      <c r="H9" s="25">
        <v>144096</v>
      </c>
      <c r="I9" s="25">
        <v>153674.99999999997</v>
      </c>
      <c r="J9" s="22">
        <f t="shared" si="4"/>
        <v>0.93766715470961459</v>
      </c>
    </row>
    <row r="10" spans="1:10" ht="13.15" customHeight="1" x14ac:dyDescent="0.2">
      <c r="A10" s="13" t="s">
        <v>7</v>
      </c>
      <c r="B10" s="1">
        <f t="shared" si="1"/>
        <v>565487</v>
      </c>
      <c r="C10" s="1">
        <f t="shared" si="0"/>
        <v>571790</v>
      </c>
      <c r="D10" s="22">
        <f t="shared" si="2"/>
        <v>0.98897672222319388</v>
      </c>
      <c r="E10" s="25">
        <v>288609</v>
      </c>
      <c r="F10" s="25">
        <v>288385</v>
      </c>
      <c r="G10" s="22">
        <f t="shared" si="3"/>
        <v>1.000776739428195</v>
      </c>
      <c r="H10" s="25">
        <v>276878</v>
      </c>
      <c r="I10" s="25">
        <v>283404.99999999994</v>
      </c>
      <c r="J10" s="22">
        <f t="shared" si="4"/>
        <v>0.97696935481025404</v>
      </c>
    </row>
    <row r="11" spans="1:10" ht="13.15" customHeight="1" x14ac:dyDescent="0.2">
      <c r="A11" s="13" t="s">
        <v>43</v>
      </c>
      <c r="B11" s="1">
        <f t="shared" si="1"/>
        <v>165959</v>
      </c>
      <c r="C11" s="1">
        <f t="shared" si="0"/>
        <v>175014.99999999997</v>
      </c>
      <c r="D11" s="22">
        <f t="shared" si="2"/>
        <v>0.94825586378310445</v>
      </c>
      <c r="E11" s="25">
        <v>86453</v>
      </c>
      <c r="F11" s="25">
        <v>90004.999999999985</v>
      </c>
      <c r="G11" s="22">
        <f t="shared" si="3"/>
        <v>0.96053552580412216</v>
      </c>
      <c r="H11" s="25">
        <v>79506</v>
      </c>
      <c r="I11" s="25">
        <v>85009.999999999985</v>
      </c>
      <c r="J11" s="22">
        <f t="shared" si="4"/>
        <v>0.93525467592048006</v>
      </c>
    </row>
    <row r="12" spans="1:10" ht="13.15" customHeight="1" x14ac:dyDescent="0.2">
      <c r="A12" s="13" t="s">
        <v>8</v>
      </c>
      <c r="B12" s="1">
        <f t="shared" si="1"/>
        <v>150305</v>
      </c>
      <c r="C12" s="1">
        <f t="shared" si="0"/>
        <v>155820</v>
      </c>
      <c r="D12" s="22">
        <f t="shared" si="2"/>
        <v>0.96460659735592347</v>
      </c>
      <c r="E12" s="25">
        <v>77115</v>
      </c>
      <c r="F12" s="25">
        <v>78915</v>
      </c>
      <c r="G12" s="22">
        <f t="shared" si="3"/>
        <v>0.97719064816574797</v>
      </c>
      <c r="H12" s="25">
        <v>73190</v>
      </c>
      <c r="I12" s="25">
        <v>76905</v>
      </c>
      <c r="J12" s="22">
        <f t="shared" si="4"/>
        <v>0.95169364800728173</v>
      </c>
    </row>
    <row r="13" spans="1:10" ht="13.15" customHeight="1" x14ac:dyDescent="0.2">
      <c r="A13" s="13" t="s">
        <v>9</v>
      </c>
      <c r="B13" s="1">
        <f t="shared" si="1"/>
        <v>108975</v>
      </c>
      <c r="C13" s="1">
        <f t="shared" si="0"/>
        <v>115515</v>
      </c>
      <c r="D13" s="22">
        <f t="shared" si="2"/>
        <v>0.94338397610699909</v>
      </c>
      <c r="E13" s="25">
        <v>56097</v>
      </c>
      <c r="F13" s="25">
        <v>58840.000000000007</v>
      </c>
      <c r="G13" s="22">
        <f t="shared" si="3"/>
        <v>0.95338205302515289</v>
      </c>
      <c r="H13" s="25">
        <v>52878</v>
      </c>
      <c r="I13" s="25">
        <v>56675</v>
      </c>
      <c r="J13" s="22">
        <f t="shared" si="4"/>
        <v>0.93300397000441115</v>
      </c>
    </row>
    <row r="14" spans="1:10" ht="13.15" customHeight="1" x14ac:dyDescent="0.2">
      <c r="A14" s="13" t="s">
        <v>44</v>
      </c>
      <c r="B14" s="1">
        <f t="shared" si="1"/>
        <v>172542</v>
      </c>
      <c r="C14" s="1">
        <f t="shared" si="0"/>
        <v>184910.00000000006</v>
      </c>
      <c r="D14" s="22">
        <f t="shared" si="2"/>
        <v>0.93311340652209152</v>
      </c>
      <c r="E14" s="25">
        <v>90282</v>
      </c>
      <c r="F14" s="25">
        <v>94730.000000000029</v>
      </c>
      <c r="G14" s="22">
        <f t="shared" si="3"/>
        <v>0.95304549773039138</v>
      </c>
      <c r="H14" s="25">
        <v>82260</v>
      </c>
      <c r="I14" s="25">
        <v>90180.000000000029</v>
      </c>
      <c r="J14" s="22">
        <f t="shared" si="4"/>
        <v>0.91217564870259449</v>
      </c>
    </row>
    <row r="15" spans="1:10" ht="13.15" customHeight="1" x14ac:dyDescent="0.2">
      <c r="A15" s="13" t="s">
        <v>10</v>
      </c>
      <c r="B15" s="1">
        <f t="shared" si="1"/>
        <v>151483</v>
      </c>
      <c r="C15" s="1">
        <f t="shared" si="0"/>
        <v>158165</v>
      </c>
      <c r="D15" s="22">
        <f t="shared" si="2"/>
        <v>0.95775297948345084</v>
      </c>
      <c r="E15" s="25">
        <v>77466</v>
      </c>
      <c r="F15" s="25">
        <v>80235.000000000015</v>
      </c>
      <c r="G15" s="22">
        <f t="shared" si="3"/>
        <v>0.96548887642549996</v>
      </c>
      <c r="H15" s="25">
        <v>74017</v>
      </c>
      <c r="I15" s="25">
        <v>77929.999999999985</v>
      </c>
      <c r="J15" s="22">
        <f t="shared" si="4"/>
        <v>0.94978827152572842</v>
      </c>
    </row>
    <row r="16" spans="1:10" ht="13.15" customHeight="1" x14ac:dyDescent="0.2">
      <c r="A16" s="13" t="s">
        <v>11</v>
      </c>
      <c r="B16" s="1">
        <f t="shared" si="1"/>
        <v>184262</v>
      </c>
      <c r="C16" s="1">
        <f t="shared" si="0"/>
        <v>191190.00000000006</v>
      </c>
      <c r="D16" s="22">
        <f t="shared" si="2"/>
        <v>0.96376379517757171</v>
      </c>
      <c r="E16" s="25">
        <v>93996</v>
      </c>
      <c r="F16" s="25">
        <v>96695.000000000044</v>
      </c>
      <c r="G16" s="22">
        <f t="shared" si="3"/>
        <v>0.97208749159729002</v>
      </c>
      <c r="H16" s="25">
        <v>90266</v>
      </c>
      <c r="I16" s="25">
        <v>94495.000000000029</v>
      </c>
      <c r="J16" s="22">
        <f t="shared" si="4"/>
        <v>0.9552463093285356</v>
      </c>
    </row>
    <row r="17" spans="1:13" ht="13.15" customHeight="1" x14ac:dyDescent="0.2">
      <c r="A17" s="13" t="s">
        <v>12</v>
      </c>
      <c r="B17" s="1">
        <f t="shared" si="1"/>
        <v>59441</v>
      </c>
      <c r="C17" s="1">
        <f t="shared" si="0"/>
        <v>61555</v>
      </c>
      <c r="D17" s="22">
        <f t="shared" si="2"/>
        <v>0.96565672975387862</v>
      </c>
      <c r="E17" s="25">
        <v>30026</v>
      </c>
      <c r="F17" s="25">
        <v>31097.500000000004</v>
      </c>
      <c r="G17" s="22">
        <f t="shared" si="3"/>
        <v>0.96554385400755671</v>
      </c>
      <c r="H17" s="25">
        <v>29415</v>
      </c>
      <c r="I17" s="25">
        <v>30457.499999999996</v>
      </c>
      <c r="J17" s="22">
        <f t="shared" si="4"/>
        <v>0.96577197734548148</v>
      </c>
    </row>
    <row r="18" spans="1:13" ht="13.15" customHeight="1" x14ac:dyDescent="0.2">
      <c r="A18" s="13" t="s">
        <v>13</v>
      </c>
      <c r="B18" s="1">
        <f t="shared" si="1"/>
        <v>320324</v>
      </c>
      <c r="C18" s="1">
        <f t="shared" si="0"/>
        <v>342334.99999999994</v>
      </c>
      <c r="D18" s="22">
        <f t="shared" si="2"/>
        <v>0.93570333153197904</v>
      </c>
      <c r="E18" s="25">
        <v>163395</v>
      </c>
      <c r="F18" s="25">
        <v>173429.99999999997</v>
      </c>
      <c r="G18" s="22">
        <f t="shared" si="3"/>
        <v>0.94213803840166077</v>
      </c>
      <c r="H18" s="25">
        <v>156929</v>
      </c>
      <c r="I18" s="25">
        <v>168904.99999999997</v>
      </c>
      <c r="J18" s="22">
        <f t="shared" si="4"/>
        <v>0.92909623752997261</v>
      </c>
    </row>
    <row r="19" spans="1:13" ht="13.15" customHeight="1" x14ac:dyDescent="0.2">
      <c r="A19" s="13" t="s">
        <v>14</v>
      </c>
      <c r="B19" s="1">
        <f t="shared" si="1"/>
        <v>49157</v>
      </c>
      <c r="C19" s="1">
        <f t="shared" si="0"/>
        <v>49557.499999999993</v>
      </c>
      <c r="D19" s="22">
        <f t="shared" si="2"/>
        <v>0.99191847853503523</v>
      </c>
      <c r="E19" s="25">
        <v>25233</v>
      </c>
      <c r="F19" s="25">
        <v>25222.499999999996</v>
      </c>
      <c r="G19" s="22">
        <f t="shared" si="3"/>
        <v>1.0004162949747251</v>
      </c>
      <c r="H19" s="25">
        <v>23924</v>
      </c>
      <c r="I19" s="25">
        <v>24334.999999999996</v>
      </c>
      <c r="J19" s="22">
        <f t="shared" si="4"/>
        <v>0.98311074583932623</v>
      </c>
    </row>
    <row r="20" spans="1:13" ht="13.15" customHeight="1" x14ac:dyDescent="0.2">
      <c r="A20" s="13" t="s">
        <v>15</v>
      </c>
      <c r="B20" s="1">
        <f t="shared" si="1"/>
        <v>116697</v>
      </c>
      <c r="C20" s="1">
        <f t="shared" si="0"/>
        <v>123692.5</v>
      </c>
      <c r="D20" s="22">
        <f t="shared" si="2"/>
        <v>0.94344442872445788</v>
      </c>
      <c r="E20" s="25">
        <v>60019</v>
      </c>
      <c r="F20" s="25">
        <v>62582.5</v>
      </c>
      <c r="G20" s="22">
        <f t="shared" si="3"/>
        <v>0.95903806974793271</v>
      </c>
      <c r="H20" s="25">
        <v>56678</v>
      </c>
      <c r="I20" s="25">
        <v>61110</v>
      </c>
      <c r="J20" s="22">
        <f t="shared" si="4"/>
        <v>0.92747504500081823</v>
      </c>
    </row>
    <row r="21" spans="1:13" ht="13.15" customHeight="1" x14ac:dyDescent="0.2">
      <c r="A21" s="13" t="s">
        <v>16</v>
      </c>
      <c r="B21" s="1">
        <f t="shared" si="1"/>
        <v>410790</v>
      </c>
      <c r="C21" s="1">
        <f t="shared" si="0"/>
        <v>431205</v>
      </c>
      <c r="D21" s="22">
        <f t="shared" si="2"/>
        <v>0.95265592931436327</v>
      </c>
      <c r="E21" s="25">
        <v>210866</v>
      </c>
      <c r="F21" s="25">
        <v>219275.00000000009</v>
      </c>
      <c r="G21" s="22">
        <f t="shared" si="3"/>
        <v>0.96165089499486911</v>
      </c>
      <c r="H21" s="25">
        <v>199924</v>
      </c>
      <c r="I21" s="25">
        <v>211929.99999999994</v>
      </c>
      <c r="J21" s="22">
        <f t="shared" si="4"/>
        <v>0.94334921908177249</v>
      </c>
    </row>
    <row r="22" spans="1:13" ht="13.15" customHeight="1" x14ac:dyDescent="0.2">
      <c r="A22" s="13" t="s">
        <v>17</v>
      </c>
      <c r="B22" s="1">
        <f t="shared" si="1"/>
        <v>46964</v>
      </c>
      <c r="C22" s="1">
        <f t="shared" si="0"/>
        <v>48082.499999999993</v>
      </c>
      <c r="D22" s="22">
        <f t="shared" si="2"/>
        <v>0.97673789840378533</v>
      </c>
      <c r="E22" s="25">
        <v>24200</v>
      </c>
      <c r="F22" s="25">
        <v>24662.5</v>
      </c>
      <c r="G22" s="22">
        <f t="shared" si="3"/>
        <v>0.98124683223517484</v>
      </c>
      <c r="H22" s="25">
        <v>22764</v>
      </c>
      <c r="I22" s="25">
        <v>23419.999999999993</v>
      </c>
      <c r="J22" s="22">
        <f t="shared" si="4"/>
        <v>0.97198975234842044</v>
      </c>
    </row>
    <row r="23" spans="1:13" ht="13.15" customHeight="1" x14ac:dyDescent="0.2">
      <c r="A23" s="13" t="s">
        <v>18</v>
      </c>
      <c r="B23" s="1">
        <f t="shared" si="1"/>
        <v>597253</v>
      </c>
      <c r="C23" s="1">
        <f t="shared" si="0"/>
        <v>621450</v>
      </c>
      <c r="D23" s="22">
        <f t="shared" si="2"/>
        <v>0.961063641483627</v>
      </c>
      <c r="E23" s="25">
        <v>308476</v>
      </c>
      <c r="F23" s="25">
        <v>317139.99999999994</v>
      </c>
      <c r="G23" s="22">
        <f t="shared" si="3"/>
        <v>0.97268083496247737</v>
      </c>
      <c r="H23" s="25">
        <v>288777</v>
      </c>
      <c r="I23" s="25">
        <v>304310</v>
      </c>
      <c r="J23" s="22">
        <f t="shared" si="4"/>
        <v>0.94895665604153656</v>
      </c>
    </row>
    <row r="24" spans="1:13" ht="13.15" customHeight="1" x14ac:dyDescent="0.2">
      <c r="A24" s="13" t="s">
        <v>19</v>
      </c>
      <c r="B24" s="1">
        <f t="shared" si="1"/>
        <v>31000</v>
      </c>
      <c r="C24" s="1">
        <f t="shared" si="0"/>
        <v>32609.999999999993</v>
      </c>
      <c r="D24" s="22">
        <f t="shared" si="2"/>
        <v>0.95062864152100601</v>
      </c>
      <c r="E24" s="25">
        <v>15336</v>
      </c>
      <c r="F24" s="25">
        <v>16114.999999999998</v>
      </c>
      <c r="G24" s="22">
        <f t="shared" si="3"/>
        <v>0.95165994415141186</v>
      </c>
      <c r="H24" s="25">
        <v>15664</v>
      </c>
      <c r="I24" s="25">
        <v>16494.999999999996</v>
      </c>
      <c r="J24" s="22">
        <f t="shared" si="4"/>
        <v>0.949621097302213</v>
      </c>
    </row>
    <row r="25" spans="1:13" ht="13.15" customHeight="1" x14ac:dyDescent="0.2">
      <c r="A25" s="13" t="s">
        <v>20</v>
      </c>
      <c r="B25" s="1">
        <f t="shared" si="1"/>
        <v>65024</v>
      </c>
      <c r="C25" s="1">
        <f t="shared" si="0"/>
        <v>68040</v>
      </c>
      <c r="D25" s="22">
        <f t="shared" si="2"/>
        <v>0.95567313345091121</v>
      </c>
      <c r="E25" s="25">
        <v>33629</v>
      </c>
      <c r="F25" s="25">
        <v>34727.500000000007</v>
      </c>
      <c r="G25" s="22">
        <f t="shared" si="3"/>
        <v>0.96836800806277423</v>
      </c>
      <c r="H25" s="25">
        <v>31395</v>
      </c>
      <c r="I25" s="25">
        <v>33312.499999999993</v>
      </c>
      <c r="J25" s="22">
        <f t="shared" si="4"/>
        <v>0.94243902439024407</v>
      </c>
    </row>
    <row r="26" spans="1:13" ht="13.15" customHeight="1" x14ac:dyDescent="0.2">
      <c r="A26" s="19" t="s">
        <v>21</v>
      </c>
      <c r="B26" s="20">
        <f t="shared" ref="B26" si="5">E26+H26</f>
        <v>4745431</v>
      </c>
      <c r="C26" s="20">
        <f t="shared" ref="C26" si="6">F26+I26</f>
        <v>4967932.5</v>
      </c>
      <c r="D26" s="21">
        <f t="shared" si="2"/>
        <v>0.95521245508065977</v>
      </c>
      <c r="E26" s="20">
        <v>2440452</v>
      </c>
      <c r="F26" s="20">
        <v>2524582.5</v>
      </c>
      <c r="G26" s="21">
        <f t="shared" si="3"/>
        <v>0.96667548000510972</v>
      </c>
      <c r="H26" s="20">
        <v>2304979</v>
      </c>
      <c r="I26" s="20">
        <v>2443350</v>
      </c>
      <c r="J26" s="21">
        <f t="shared" si="4"/>
        <v>0.94336832627335421</v>
      </c>
    </row>
    <row r="28" spans="1:13" x14ac:dyDescent="0.2">
      <c r="A28" s="3" t="s">
        <v>47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">
      <c r="A29" s="27" t="s">
        <v>48</v>
      </c>
    </row>
    <row r="30" spans="1:13" x14ac:dyDescent="0.2">
      <c r="A30" s="27" t="s">
        <v>49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5 A27:XFD27 B6:D25 G6:G25 J6:XFD25 B31:XFD31 B29:XFD29 D26 A33:XFD35 B32:XFD32 G26 J26:XFD26 B30:XFD30 A37:XFD1048576 B36:XFD36 B28:XFD28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5" sqref="A5"/>
    </sheetView>
  </sheetViews>
  <sheetFormatPr defaultColWidth="9.140625" defaultRowHeight="12" x14ac:dyDescent="0.2"/>
  <cols>
    <col min="1" max="1" width="27.7109375" style="3" customWidth="1"/>
    <col min="2" max="22" width="9.42578125" style="3" customWidth="1"/>
    <col min="23" max="16384" width="9.140625" style="3"/>
  </cols>
  <sheetData>
    <row r="1" spans="1:22" ht="15" x14ac:dyDescent="0.2">
      <c r="A1" s="24" t="str">
        <f>SUBSTITUTE(Ethnicity!A1,"Ethnicity","Age Group")</f>
        <v>Access to Primary Care by Age Group (April 2020)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">
      <c r="A2" s="12" t="s">
        <v>39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15" customHeight="1" x14ac:dyDescent="0.2">
      <c r="B4" s="14" t="s">
        <v>0</v>
      </c>
      <c r="C4" s="15"/>
      <c r="D4" s="15"/>
      <c r="E4" s="14" t="s">
        <v>27</v>
      </c>
      <c r="F4" s="15"/>
      <c r="G4" s="15"/>
      <c r="H4" s="14" t="s">
        <v>28</v>
      </c>
      <c r="I4" s="15"/>
      <c r="J4" s="15"/>
      <c r="K4" s="14" t="s">
        <v>29</v>
      </c>
      <c r="L4" s="15"/>
      <c r="M4" s="15"/>
      <c r="N4" s="14" t="s">
        <v>30</v>
      </c>
      <c r="O4" s="15"/>
      <c r="P4" s="15"/>
      <c r="Q4" s="14" t="s">
        <v>31</v>
      </c>
      <c r="R4" s="15"/>
      <c r="S4" s="15"/>
      <c r="T4" s="14" t="s">
        <v>32</v>
      </c>
      <c r="U4" s="15"/>
      <c r="V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  <c r="T5" s="17" t="s">
        <v>25</v>
      </c>
      <c r="U5" s="17" t="s">
        <v>22</v>
      </c>
      <c r="V5" s="18" t="s">
        <v>3</v>
      </c>
    </row>
    <row r="6" spans="1:22" ht="13.15" customHeight="1" x14ac:dyDescent="0.2">
      <c r="A6" s="13" t="s">
        <v>4</v>
      </c>
      <c r="B6" s="1">
        <f>E6+H6+K6+N6+Q6+T6</f>
        <v>462409</v>
      </c>
      <c r="C6" s="1">
        <f t="shared" ref="C6:C26" si="0">F6+I6+L6+O6+R6+U6</f>
        <v>489709.99999999994</v>
      </c>
      <c r="D6" s="22">
        <f>IF(B6=0,"",B6/C6)</f>
        <v>0.94425067897326997</v>
      </c>
      <c r="E6" s="1">
        <v>26059</v>
      </c>
      <c r="F6" s="25">
        <v>25445</v>
      </c>
      <c r="G6" s="22">
        <f>IF(E6=0,"",E6/F6)</f>
        <v>1.0241304775004914</v>
      </c>
      <c r="H6" s="1">
        <v>55874</v>
      </c>
      <c r="I6" s="25">
        <v>54235</v>
      </c>
      <c r="J6" s="22">
        <f>IF(H6=0,"",H6/I6)</f>
        <v>1.030220337420485</v>
      </c>
      <c r="K6" s="1">
        <v>56666</v>
      </c>
      <c r="L6" s="25">
        <v>74460</v>
      </c>
      <c r="M6" s="22">
        <f>IF(K6=0,"",K6/L6)</f>
        <v>0.7610260542573194</v>
      </c>
      <c r="N6" s="1">
        <v>149673</v>
      </c>
      <c r="O6" s="25">
        <v>165089.99999999994</v>
      </c>
      <c r="P6" s="22">
        <f>IF(N6=0,"",N6/O6)</f>
        <v>0.90661457386879918</v>
      </c>
      <c r="Q6" s="1">
        <v>113664</v>
      </c>
      <c r="R6" s="25">
        <v>112030</v>
      </c>
      <c r="S6" s="22">
        <f>IF(Q6=0,"",Q6/R6)</f>
        <v>1.0145853789163617</v>
      </c>
      <c r="T6" s="1">
        <v>60473</v>
      </c>
      <c r="U6" s="25">
        <v>58450</v>
      </c>
      <c r="V6" s="22">
        <f>IF(T6=0,"",T6/U6)</f>
        <v>1.0346107784431138</v>
      </c>
    </row>
    <row r="7" spans="1:22" ht="13.15" customHeight="1" x14ac:dyDescent="0.2">
      <c r="A7" s="13" t="s">
        <v>5</v>
      </c>
      <c r="B7" s="1">
        <f t="shared" ref="B7:B26" si="1">E7+H7+K7+N7+Q7+T7</f>
        <v>244499</v>
      </c>
      <c r="C7" s="1">
        <f t="shared" si="0"/>
        <v>256210</v>
      </c>
      <c r="D7" s="22">
        <f t="shared" ref="D7:D26" si="2">IF(B7=0,"",B7/C7)</f>
        <v>0.95429140158463766</v>
      </c>
      <c r="E7" s="1">
        <v>15833</v>
      </c>
      <c r="F7" s="25">
        <v>16089.999999999998</v>
      </c>
      <c r="G7" s="22">
        <f t="shared" ref="G7:G26" si="3">IF(E7=0,"",E7/F7)</f>
        <v>0.98402734617775023</v>
      </c>
      <c r="H7" s="1">
        <v>34508</v>
      </c>
      <c r="I7" s="25">
        <v>35464.999999999993</v>
      </c>
      <c r="J7" s="22">
        <f t="shared" ref="J7:J26" si="4">IF(H7=0,"",H7/I7)</f>
        <v>0.97301564923163697</v>
      </c>
      <c r="K7" s="1">
        <v>26240</v>
      </c>
      <c r="L7" s="25">
        <v>27594.999999999993</v>
      </c>
      <c r="M7" s="22">
        <f t="shared" ref="M7:M26" si="5">IF(K7=0,"",K7/L7)</f>
        <v>0.9508969016126112</v>
      </c>
      <c r="N7" s="1">
        <v>55186</v>
      </c>
      <c r="O7" s="25">
        <v>59205</v>
      </c>
      <c r="P7" s="22">
        <f t="shared" ref="P7:P26" si="6">IF(N7=0,"",N7/O7)</f>
        <v>0.93211721982940632</v>
      </c>
      <c r="Q7" s="1">
        <v>62738</v>
      </c>
      <c r="R7" s="25">
        <v>65515.000000000007</v>
      </c>
      <c r="S7" s="22">
        <f t="shared" ref="S7:S26" si="7">IF(Q7=0,"",Q7/R7)</f>
        <v>0.95761276043654109</v>
      </c>
      <c r="T7" s="1">
        <v>49994</v>
      </c>
      <c r="U7" s="25">
        <v>52339.999999999993</v>
      </c>
      <c r="V7" s="22">
        <f t="shared" ref="V7:V26" si="8">IF(T7=0,"",T7/U7)</f>
        <v>0.95517768437141781</v>
      </c>
    </row>
    <row r="8" spans="1:22" ht="13.15" customHeight="1" x14ac:dyDescent="0.2">
      <c r="A8" s="13" t="s">
        <v>6</v>
      </c>
      <c r="B8" s="1">
        <f t="shared" si="1"/>
        <v>541808</v>
      </c>
      <c r="C8" s="1">
        <f t="shared" si="0"/>
        <v>572725</v>
      </c>
      <c r="D8" s="22">
        <f t="shared" si="2"/>
        <v>0.94601772229254877</v>
      </c>
      <c r="E8" s="1">
        <v>32452</v>
      </c>
      <c r="F8" s="25">
        <v>33199.999999999993</v>
      </c>
      <c r="G8" s="22">
        <f t="shared" si="3"/>
        <v>0.97746987951807252</v>
      </c>
      <c r="H8" s="1">
        <v>68768</v>
      </c>
      <c r="I8" s="25">
        <v>70290</v>
      </c>
      <c r="J8" s="22">
        <f t="shared" si="4"/>
        <v>0.97834684876938394</v>
      </c>
      <c r="K8" s="1">
        <v>67261</v>
      </c>
      <c r="L8" s="25">
        <v>76225</v>
      </c>
      <c r="M8" s="22">
        <f t="shared" si="5"/>
        <v>0.8824007871433257</v>
      </c>
      <c r="N8" s="1">
        <v>142429</v>
      </c>
      <c r="O8" s="25">
        <v>155645.00000000003</v>
      </c>
      <c r="P8" s="22">
        <f t="shared" si="6"/>
        <v>0.91508882392624225</v>
      </c>
      <c r="Q8" s="1">
        <v>141413</v>
      </c>
      <c r="R8" s="25">
        <v>146140.00000000003</v>
      </c>
      <c r="S8" s="22">
        <f t="shared" si="7"/>
        <v>0.9676543040919664</v>
      </c>
      <c r="T8" s="1">
        <v>89485</v>
      </c>
      <c r="U8" s="25">
        <v>91225.000000000015</v>
      </c>
      <c r="V8" s="22">
        <f t="shared" si="8"/>
        <v>0.98092628117292391</v>
      </c>
    </row>
    <row r="9" spans="1:22" ht="13.15" customHeight="1" x14ac:dyDescent="0.2">
      <c r="A9" s="13" t="s">
        <v>42</v>
      </c>
      <c r="B9" s="1">
        <f t="shared" si="1"/>
        <v>301052</v>
      </c>
      <c r="C9" s="1">
        <f t="shared" si="0"/>
        <v>318355.00000000006</v>
      </c>
      <c r="D9" s="22">
        <f t="shared" si="2"/>
        <v>0.94564872547941747</v>
      </c>
      <c r="E9" s="1">
        <v>16532</v>
      </c>
      <c r="F9" s="25">
        <v>17490</v>
      </c>
      <c r="G9" s="22">
        <f t="shared" si="3"/>
        <v>0.94522584333905091</v>
      </c>
      <c r="H9" s="1">
        <v>37637</v>
      </c>
      <c r="I9" s="25">
        <v>37885</v>
      </c>
      <c r="J9" s="22">
        <f t="shared" si="4"/>
        <v>0.99345387356473536</v>
      </c>
      <c r="K9" s="1">
        <v>41061</v>
      </c>
      <c r="L9" s="25">
        <v>49595</v>
      </c>
      <c r="M9" s="22">
        <f t="shared" si="5"/>
        <v>0.82792620223812885</v>
      </c>
      <c r="N9" s="1">
        <v>87178</v>
      </c>
      <c r="O9" s="25">
        <v>92110.000000000029</v>
      </c>
      <c r="P9" s="22">
        <f t="shared" si="6"/>
        <v>0.94645532515470598</v>
      </c>
      <c r="Q9" s="1">
        <v>76498</v>
      </c>
      <c r="R9" s="25">
        <v>77685.000000000015</v>
      </c>
      <c r="S9" s="22">
        <f t="shared" si="7"/>
        <v>0.98472034498294381</v>
      </c>
      <c r="T9" s="1">
        <v>42146</v>
      </c>
      <c r="U9" s="25">
        <v>43590.000000000007</v>
      </c>
      <c r="V9" s="22">
        <f t="shared" si="8"/>
        <v>0.96687313604037606</v>
      </c>
    </row>
    <row r="10" spans="1:22" ht="13.15" customHeight="1" x14ac:dyDescent="0.2">
      <c r="A10" s="13" t="s">
        <v>7</v>
      </c>
      <c r="B10" s="1">
        <f t="shared" si="1"/>
        <v>565487</v>
      </c>
      <c r="C10" s="1">
        <f t="shared" si="0"/>
        <v>571790</v>
      </c>
      <c r="D10" s="22">
        <f t="shared" si="2"/>
        <v>0.98897672222319388</v>
      </c>
      <c r="E10" s="1">
        <v>41931</v>
      </c>
      <c r="F10" s="25">
        <v>41885</v>
      </c>
      <c r="G10" s="22">
        <f t="shared" si="3"/>
        <v>1.0010982451951773</v>
      </c>
      <c r="H10" s="1">
        <v>88233</v>
      </c>
      <c r="I10" s="25">
        <v>87260</v>
      </c>
      <c r="J10" s="22">
        <f t="shared" si="4"/>
        <v>1.0111505844602338</v>
      </c>
      <c r="K10" s="1">
        <v>76971</v>
      </c>
      <c r="L10" s="25">
        <v>83245.000000000015</v>
      </c>
      <c r="M10" s="22">
        <f t="shared" si="5"/>
        <v>0.9246321100366387</v>
      </c>
      <c r="N10" s="1">
        <v>160070</v>
      </c>
      <c r="O10" s="25">
        <v>162005</v>
      </c>
      <c r="P10" s="22">
        <f t="shared" si="6"/>
        <v>0.98805592419987043</v>
      </c>
      <c r="Q10" s="1">
        <v>131457</v>
      </c>
      <c r="R10" s="25">
        <v>131235.00000000003</v>
      </c>
      <c r="S10" s="22">
        <f t="shared" si="7"/>
        <v>1.0016916218996454</v>
      </c>
      <c r="T10" s="1">
        <v>66825</v>
      </c>
      <c r="U10" s="25">
        <v>66159.999999999985</v>
      </c>
      <c r="V10" s="22">
        <f t="shared" si="8"/>
        <v>1.0100513905683195</v>
      </c>
    </row>
    <row r="11" spans="1:22" ht="13.15" customHeight="1" x14ac:dyDescent="0.2">
      <c r="A11" s="13" t="s">
        <v>43</v>
      </c>
      <c r="B11" s="1">
        <f t="shared" si="1"/>
        <v>165959</v>
      </c>
      <c r="C11" s="1">
        <f t="shared" si="0"/>
        <v>175015</v>
      </c>
      <c r="D11" s="22">
        <f t="shared" si="2"/>
        <v>0.94825586378310434</v>
      </c>
      <c r="E11" s="1">
        <v>10543</v>
      </c>
      <c r="F11" s="25">
        <v>11115.000000000002</v>
      </c>
      <c r="G11" s="22">
        <f t="shared" si="3"/>
        <v>0.94853801169590624</v>
      </c>
      <c r="H11" s="1">
        <v>24473</v>
      </c>
      <c r="I11" s="25">
        <v>25215</v>
      </c>
      <c r="J11" s="22">
        <f t="shared" si="4"/>
        <v>0.97057307158437434</v>
      </c>
      <c r="K11" s="1">
        <v>19271</v>
      </c>
      <c r="L11" s="25">
        <v>20335</v>
      </c>
      <c r="M11" s="22">
        <f t="shared" si="5"/>
        <v>0.94767641996557661</v>
      </c>
      <c r="N11" s="1">
        <v>36684</v>
      </c>
      <c r="O11" s="25">
        <v>39309.999999999993</v>
      </c>
      <c r="P11" s="22">
        <f t="shared" si="6"/>
        <v>0.93319765962859336</v>
      </c>
      <c r="Q11" s="1">
        <v>43544</v>
      </c>
      <c r="R11" s="25">
        <v>45539.999999999993</v>
      </c>
      <c r="S11" s="22">
        <f t="shared" si="7"/>
        <v>0.95617039964866068</v>
      </c>
      <c r="T11" s="1">
        <v>31444</v>
      </c>
      <c r="U11" s="25">
        <v>33500</v>
      </c>
      <c r="V11" s="22">
        <f t="shared" si="8"/>
        <v>0.93862686567164177</v>
      </c>
    </row>
    <row r="12" spans="1:22" ht="13.15" customHeight="1" x14ac:dyDescent="0.2">
      <c r="A12" s="13" t="s">
        <v>8</v>
      </c>
      <c r="B12" s="1">
        <f t="shared" si="1"/>
        <v>150305</v>
      </c>
      <c r="C12" s="1">
        <f t="shared" si="0"/>
        <v>155820</v>
      </c>
      <c r="D12" s="22">
        <f t="shared" si="2"/>
        <v>0.96460659735592347</v>
      </c>
      <c r="E12" s="1">
        <v>9955</v>
      </c>
      <c r="F12" s="25">
        <v>10180</v>
      </c>
      <c r="G12" s="22">
        <f t="shared" si="3"/>
        <v>0.97789783889980353</v>
      </c>
      <c r="H12" s="1">
        <v>20496</v>
      </c>
      <c r="I12" s="25">
        <v>20660</v>
      </c>
      <c r="J12" s="22">
        <f t="shared" si="4"/>
        <v>0.99206195546950626</v>
      </c>
      <c r="K12" s="1">
        <v>17478</v>
      </c>
      <c r="L12" s="25">
        <v>19070</v>
      </c>
      <c r="M12" s="22">
        <f t="shared" si="5"/>
        <v>0.91651809124278971</v>
      </c>
      <c r="N12" s="1">
        <v>41190</v>
      </c>
      <c r="O12" s="25">
        <v>43275</v>
      </c>
      <c r="P12" s="22">
        <f t="shared" si="6"/>
        <v>0.95181975736568458</v>
      </c>
      <c r="Q12" s="1">
        <v>38945</v>
      </c>
      <c r="R12" s="25">
        <v>39915.000000000007</v>
      </c>
      <c r="S12" s="22">
        <f t="shared" si="7"/>
        <v>0.97569835901290225</v>
      </c>
      <c r="T12" s="1">
        <v>22241</v>
      </c>
      <c r="U12" s="25">
        <v>22719.999999999996</v>
      </c>
      <c r="V12" s="22">
        <f t="shared" si="8"/>
        <v>0.97891725352112691</v>
      </c>
    </row>
    <row r="13" spans="1:22" ht="13.15" customHeight="1" x14ac:dyDescent="0.2">
      <c r="A13" s="13" t="s">
        <v>9</v>
      </c>
      <c r="B13" s="1">
        <f t="shared" si="1"/>
        <v>108975</v>
      </c>
      <c r="C13" s="1">
        <f t="shared" si="0"/>
        <v>115515</v>
      </c>
      <c r="D13" s="22">
        <f t="shared" si="2"/>
        <v>0.94338397610699909</v>
      </c>
      <c r="E13" s="1">
        <v>7600</v>
      </c>
      <c r="F13" s="25">
        <v>7880</v>
      </c>
      <c r="G13" s="22">
        <f t="shared" si="3"/>
        <v>0.96446700507614214</v>
      </c>
      <c r="H13" s="1">
        <v>16295</v>
      </c>
      <c r="I13" s="25">
        <v>16925</v>
      </c>
      <c r="J13" s="22">
        <f t="shared" si="4"/>
        <v>0.96277695716395861</v>
      </c>
      <c r="K13" s="1">
        <v>12626</v>
      </c>
      <c r="L13" s="25">
        <v>13790.000000000002</v>
      </c>
      <c r="M13" s="22">
        <f t="shared" si="5"/>
        <v>0.91559100797679471</v>
      </c>
      <c r="N13" s="1">
        <v>26203</v>
      </c>
      <c r="O13" s="25">
        <v>28165.000000000007</v>
      </c>
      <c r="P13" s="22">
        <f t="shared" si="6"/>
        <v>0.93033907331794752</v>
      </c>
      <c r="Q13" s="1">
        <v>28022</v>
      </c>
      <c r="R13" s="25">
        <v>29290</v>
      </c>
      <c r="S13" s="22">
        <f t="shared" si="7"/>
        <v>0.95670877432570844</v>
      </c>
      <c r="T13" s="1">
        <v>18229</v>
      </c>
      <c r="U13" s="25">
        <v>19465.000000000004</v>
      </c>
      <c r="V13" s="22">
        <f t="shared" si="8"/>
        <v>0.9365014127921909</v>
      </c>
    </row>
    <row r="14" spans="1:22" ht="13.15" customHeight="1" x14ac:dyDescent="0.2">
      <c r="A14" s="13" t="s">
        <v>44</v>
      </c>
      <c r="B14" s="1">
        <f t="shared" si="1"/>
        <v>172542</v>
      </c>
      <c r="C14" s="1">
        <f t="shared" si="0"/>
        <v>184910</v>
      </c>
      <c r="D14" s="22">
        <f t="shared" si="2"/>
        <v>0.93311340652209185</v>
      </c>
      <c r="E14" s="1">
        <v>11175</v>
      </c>
      <c r="F14" s="25">
        <v>11359.999999999996</v>
      </c>
      <c r="G14" s="22">
        <f t="shared" si="3"/>
        <v>0.98371478873239471</v>
      </c>
      <c r="H14" s="1">
        <v>24201</v>
      </c>
      <c r="I14" s="25">
        <v>24880</v>
      </c>
      <c r="J14" s="22">
        <f t="shared" si="4"/>
        <v>0.97270900321543408</v>
      </c>
      <c r="K14" s="1">
        <v>21204</v>
      </c>
      <c r="L14" s="25">
        <v>25169.999999999989</v>
      </c>
      <c r="M14" s="22">
        <f t="shared" si="5"/>
        <v>0.84243146603098962</v>
      </c>
      <c r="N14" s="1">
        <v>39414</v>
      </c>
      <c r="O14" s="25">
        <v>43080.000000000015</v>
      </c>
      <c r="P14" s="22">
        <f t="shared" si="6"/>
        <v>0.91490250696378794</v>
      </c>
      <c r="Q14" s="1">
        <v>43853</v>
      </c>
      <c r="R14" s="25">
        <v>46125</v>
      </c>
      <c r="S14" s="22">
        <f t="shared" si="7"/>
        <v>0.95074254742547426</v>
      </c>
      <c r="T14" s="1">
        <v>32695</v>
      </c>
      <c r="U14" s="25">
        <v>34295</v>
      </c>
      <c r="V14" s="22">
        <f t="shared" si="8"/>
        <v>0.95334596880011668</v>
      </c>
    </row>
    <row r="15" spans="1:22" ht="13.15" customHeight="1" x14ac:dyDescent="0.2">
      <c r="A15" s="13" t="s">
        <v>10</v>
      </c>
      <c r="B15" s="1">
        <f t="shared" si="1"/>
        <v>151483</v>
      </c>
      <c r="C15" s="1">
        <f t="shared" si="0"/>
        <v>158165</v>
      </c>
      <c r="D15" s="22">
        <f t="shared" si="2"/>
        <v>0.95775297948345084</v>
      </c>
      <c r="E15" s="1">
        <v>7822</v>
      </c>
      <c r="F15" s="25">
        <v>8084.9999999999973</v>
      </c>
      <c r="G15" s="22">
        <f t="shared" si="3"/>
        <v>0.9674706246134821</v>
      </c>
      <c r="H15" s="1">
        <v>19155</v>
      </c>
      <c r="I15" s="25">
        <v>19474.999999999996</v>
      </c>
      <c r="J15" s="22">
        <f t="shared" si="4"/>
        <v>0.98356867779204127</v>
      </c>
      <c r="K15" s="1">
        <v>15131</v>
      </c>
      <c r="L15" s="25">
        <v>16095</v>
      </c>
      <c r="M15" s="22">
        <f t="shared" si="5"/>
        <v>0.9401056228642436</v>
      </c>
      <c r="N15" s="1">
        <v>31966</v>
      </c>
      <c r="O15" s="25">
        <v>34234.999999999993</v>
      </c>
      <c r="P15" s="22">
        <f t="shared" si="6"/>
        <v>0.93372279830582761</v>
      </c>
      <c r="Q15" s="1">
        <v>44036</v>
      </c>
      <c r="R15" s="25">
        <v>45475</v>
      </c>
      <c r="S15" s="22">
        <f t="shared" si="7"/>
        <v>0.96835623969213858</v>
      </c>
      <c r="T15" s="1">
        <v>33373</v>
      </c>
      <c r="U15" s="25">
        <v>34800.000000000007</v>
      </c>
      <c r="V15" s="22">
        <f t="shared" si="8"/>
        <v>0.95899425287356299</v>
      </c>
    </row>
    <row r="16" spans="1:22" ht="13.15" customHeight="1" x14ac:dyDescent="0.2">
      <c r="A16" s="13" t="s">
        <v>11</v>
      </c>
      <c r="B16" s="1">
        <f t="shared" si="1"/>
        <v>184262</v>
      </c>
      <c r="C16" s="1">
        <f t="shared" si="0"/>
        <v>191190</v>
      </c>
      <c r="D16" s="22">
        <f t="shared" si="2"/>
        <v>0.96376379517757205</v>
      </c>
      <c r="E16" s="1">
        <v>11933</v>
      </c>
      <c r="F16" s="25">
        <v>12329.999999999998</v>
      </c>
      <c r="G16" s="22">
        <f t="shared" si="3"/>
        <v>0.96780210867802119</v>
      </c>
      <c r="H16" s="1">
        <v>26703</v>
      </c>
      <c r="I16" s="25">
        <v>27355</v>
      </c>
      <c r="J16" s="22">
        <f t="shared" si="4"/>
        <v>0.97616523487479434</v>
      </c>
      <c r="K16" s="1">
        <v>19589</v>
      </c>
      <c r="L16" s="25">
        <v>20004.999999999996</v>
      </c>
      <c r="M16" s="22">
        <f t="shared" si="5"/>
        <v>0.97920519870032507</v>
      </c>
      <c r="N16" s="1">
        <v>38429</v>
      </c>
      <c r="O16" s="25">
        <v>40054.999999999993</v>
      </c>
      <c r="P16" s="22">
        <f t="shared" si="6"/>
        <v>0.95940581700162297</v>
      </c>
      <c r="Q16" s="1">
        <v>50022</v>
      </c>
      <c r="R16" s="25">
        <v>52299.999999999985</v>
      </c>
      <c r="S16" s="22">
        <f t="shared" si="7"/>
        <v>0.95644359464627182</v>
      </c>
      <c r="T16" s="1">
        <v>37586</v>
      </c>
      <c r="U16" s="25">
        <v>39145</v>
      </c>
      <c r="V16" s="22">
        <f t="shared" si="8"/>
        <v>0.96017371311789501</v>
      </c>
    </row>
    <row r="17" spans="1:22" ht="13.15" customHeight="1" x14ac:dyDescent="0.2">
      <c r="A17" s="13" t="s">
        <v>12</v>
      </c>
      <c r="B17" s="1">
        <f t="shared" si="1"/>
        <v>59441</v>
      </c>
      <c r="C17" s="1">
        <f t="shared" si="0"/>
        <v>61555</v>
      </c>
      <c r="D17" s="22">
        <f t="shared" si="2"/>
        <v>0.96565672975387862</v>
      </c>
      <c r="E17" s="1">
        <v>3240</v>
      </c>
      <c r="F17" s="25">
        <v>3370</v>
      </c>
      <c r="G17" s="22">
        <f t="shared" si="3"/>
        <v>0.96142433234421365</v>
      </c>
      <c r="H17" s="1">
        <v>7334</v>
      </c>
      <c r="I17" s="25">
        <v>7467.5000000000018</v>
      </c>
      <c r="J17" s="22">
        <f t="shared" si="4"/>
        <v>0.98212253096752566</v>
      </c>
      <c r="K17" s="1">
        <v>6228</v>
      </c>
      <c r="L17" s="25">
        <v>6335</v>
      </c>
      <c r="M17" s="22">
        <f t="shared" si="5"/>
        <v>0.98310970797158648</v>
      </c>
      <c r="N17" s="1">
        <v>13210</v>
      </c>
      <c r="O17" s="25">
        <v>13732.499999999998</v>
      </c>
      <c r="P17" s="22">
        <f t="shared" si="6"/>
        <v>0.96195157473147652</v>
      </c>
      <c r="Q17" s="1">
        <v>16389</v>
      </c>
      <c r="R17" s="25">
        <v>16869.999999999996</v>
      </c>
      <c r="S17" s="22">
        <f t="shared" si="7"/>
        <v>0.97148784825133394</v>
      </c>
      <c r="T17" s="1">
        <v>13040</v>
      </c>
      <c r="U17" s="25">
        <v>13780</v>
      </c>
      <c r="V17" s="22">
        <f t="shared" si="8"/>
        <v>0.94629898403483315</v>
      </c>
    </row>
    <row r="18" spans="1:22" ht="13.15" customHeight="1" x14ac:dyDescent="0.2">
      <c r="A18" s="13" t="s">
        <v>13</v>
      </c>
      <c r="B18" s="1">
        <f t="shared" si="1"/>
        <v>320324</v>
      </c>
      <c r="C18" s="1">
        <f t="shared" si="0"/>
        <v>342335.00000000006</v>
      </c>
      <c r="D18" s="22">
        <f t="shared" si="2"/>
        <v>0.93570333153197871</v>
      </c>
      <c r="E18" s="1">
        <v>17608</v>
      </c>
      <c r="F18" s="25">
        <v>18404.999999999996</v>
      </c>
      <c r="G18" s="22">
        <f t="shared" si="3"/>
        <v>0.95669654985058428</v>
      </c>
      <c r="H18" s="1">
        <v>40078</v>
      </c>
      <c r="I18" s="25">
        <v>40930</v>
      </c>
      <c r="J18" s="22">
        <f t="shared" si="4"/>
        <v>0.97918397263620816</v>
      </c>
      <c r="K18" s="1">
        <v>42128</v>
      </c>
      <c r="L18" s="25">
        <v>49640</v>
      </c>
      <c r="M18" s="22">
        <f t="shared" si="5"/>
        <v>0.84867042707493956</v>
      </c>
      <c r="N18" s="1">
        <v>79816</v>
      </c>
      <c r="O18" s="25">
        <v>86894.999999999985</v>
      </c>
      <c r="P18" s="22">
        <f t="shared" si="6"/>
        <v>0.91853386270786597</v>
      </c>
      <c r="Q18" s="1">
        <v>84202</v>
      </c>
      <c r="R18" s="25">
        <v>87100.000000000044</v>
      </c>
      <c r="S18" s="22">
        <f t="shared" si="7"/>
        <v>0.96672789896670441</v>
      </c>
      <c r="T18" s="1">
        <v>56492</v>
      </c>
      <c r="U18" s="25">
        <v>59364.999999999993</v>
      </c>
      <c r="V18" s="22">
        <f t="shared" si="8"/>
        <v>0.95160448075465354</v>
      </c>
    </row>
    <row r="19" spans="1:22" ht="13.15" customHeight="1" x14ac:dyDescent="0.2">
      <c r="A19" s="13" t="s">
        <v>14</v>
      </c>
      <c r="B19" s="1">
        <f t="shared" si="1"/>
        <v>49157</v>
      </c>
      <c r="C19" s="1">
        <f t="shared" si="0"/>
        <v>49557.5</v>
      </c>
      <c r="D19" s="22">
        <f t="shared" si="2"/>
        <v>0.99191847853503501</v>
      </c>
      <c r="E19" s="1">
        <v>3574</v>
      </c>
      <c r="F19" s="25">
        <v>3732.5</v>
      </c>
      <c r="G19" s="22">
        <f t="shared" si="3"/>
        <v>0.95753516409912931</v>
      </c>
      <c r="H19" s="1">
        <v>7895</v>
      </c>
      <c r="I19" s="25">
        <v>7847.5000000000009</v>
      </c>
      <c r="J19" s="22">
        <f t="shared" si="4"/>
        <v>1.0060528830837845</v>
      </c>
      <c r="K19" s="1">
        <v>6170</v>
      </c>
      <c r="L19" s="25">
        <v>6155.0000000000009</v>
      </c>
      <c r="M19" s="22">
        <f t="shared" si="5"/>
        <v>1.0024370430544272</v>
      </c>
      <c r="N19" s="1">
        <v>11550</v>
      </c>
      <c r="O19" s="25">
        <v>11207.499999999998</v>
      </c>
      <c r="P19" s="22">
        <f t="shared" si="6"/>
        <v>1.0305598929288424</v>
      </c>
      <c r="Q19" s="1">
        <v>12224</v>
      </c>
      <c r="R19" s="25">
        <v>12510.000000000002</v>
      </c>
      <c r="S19" s="22">
        <f t="shared" si="7"/>
        <v>0.97713828936850511</v>
      </c>
      <c r="T19" s="1">
        <v>7744</v>
      </c>
      <c r="U19" s="25">
        <v>8105.0000000000009</v>
      </c>
      <c r="V19" s="22">
        <f t="shared" si="8"/>
        <v>0.95545959284392334</v>
      </c>
    </row>
    <row r="20" spans="1:22" ht="13.15" customHeight="1" x14ac:dyDescent="0.2">
      <c r="A20" s="13" t="s">
        <v>15</v>
      </c>
      <c r="B20" s="1">
        <f t="shared" si="1"/>
        <v>116697</v>
      </c>
      <c r="C20" s="1">
        <f t="shared" si="0"/>
        <v>123692.5</v>
      </c>
      <c r="D20" s="22">
        <f t="shared" si="2"/>
        <v>0.94344442872445788</v>
      </c>
      <c r="E20" s="1">
        <v>7715</v>
      </c>
      <c r="F20" s="25">
        <v>7980.0000000000018</v>
      </c>
      <c r="G20" s="22">
        <f t="shared" si="3"/>
        <v>0.96679197994987442</v>
      </c>
      <c r="H20" s="1">
        <v>17132</v>
      </c>
      <c r="I20" s="25">
        <v>17890</v>
      </c>
      <c r="J20" s="22">
        <f t="shared" si="4"/>
        <v>0.95762996087199548</v>
      </c>
      <c r="K20" s="1">
        <v>12512</v>
      </c>
      <c r="L20" s="25">
        <v>13639.999999999998</v>
      </c>
      <c r="M20" s="22">
        <f t="shared" si="5"/>
        <v>0.91730205278592392</v>
      </c>
      <c r="N20" s="1">
        <v>27317</v>
      </c>
      <c r="O20" s="25">
        <v>29317.5</v>
      </c>
      <c r="P20" s="22">
        <f t="shared" si="6"/>
        <v>0.93176430459623094</v>
      </c>
      <c r="Q20" s="1">
        <v>30526</v>
      </c>
      <c r="R20" s="25">
        <v>32394.999999999996</v>
      </c>
      <c r="S20" s="22">
        <f t="shared" si="7"/>
        <v>0.94230591140608133</v>
      </c>
      <c r="T20" s="1">
        <v>21495</v>
      </c>
      <c r="U20" s="25">
        <v>22469.999999999996</v>
      </c>
      <c r="V20" s="22">
        <f t="shared" si="8"/>
        <v>0.95660881174899881</v>
      </c>
    </row>
    <row r="21" spans="1:22" ht="13.15" customHeight="1" x14ac:dyDescent="0.2">
      <c r="A21" s="13" t="s">
        <v>16</v>
      </c>
      <c r="B21" s="1">
        <f t="shared" si="1"/>
        <v>410790</v>
      </c>
      <c r="C21" s="1">
        <f t="shared" si="0"/>
        <v>431205</v>
      </c>
      <c r="D21" s="22">
        <f t="shared" si="2"/>
        <v>0.95265592931436327</v>
      </c>
      <c r="E21" s="1">
        <v>28021</v>
      </c>
      <c r="F21" s="25">
        <v>28754.999999999996</v>
      </c>
      <c r="G21" s="22">
        <f t="shared" si="3"/>
        <v>0.97447400452095301</v>
      </c>
      <c r="H21" s="1">
        <v>59795</v>
      </c>
      <c r="I21" s="25">
        <v>61239.999999999993</v>
      </c>
      <c r="J21" s="22">
        <f t="shared" si="4"/>
        <v>0.97640431090790347</v>
      </c>
      <c r="K21" s="1">
        <v>50946</v>
      </c>
      <c r="L21" s="25">
        <v>56555.000000000007</v>
      </c>
      <c r="M21" s="22">
        <f t="shared" si="5"/>
        <v>0.90082220846963124</v>
      </c>
      <c r="N21" s="1">
        <v>102464</v>
      </c>
      <c r="O21" s="25">
        <v>107340</v>
      </c>
      <c r="P21" s="22">
        <f t="shared" si="6"/>
        <v>0.95457425004658092</v>
      </c>
      <c r="Q21" s="1">
        <v>100805</v>
      </c>
      <c r="R21" s="25">
        <v>105295.00000000001</v>
      </c>
      <c r="S21" s="22">
        <f t="shared" si="7"/>
        <v>0.95735789923548109</v>
      </c>
      <c r="T21" s="1">
        <v>68759</v>
      </c>
      <c r="U21" s="25">
        <v>72020.000000000029</v>
      </c>
      <c r="V21" s="22">
        <f t="shared" si="8"/>
        <v>0.95472091085809463</v>
      </c>
    </row>
    <row r="22" spans="1:22" ht="13.15" customHeight="1" x14ac:dyDescent="0.2">
      <c r="A22" s="13" t="s">
        <v>17</v>
      </c>
      <c r="B22" s="1">
        <f t="shared" si="1"/>
        <v>46964</v>
      </c>
      <c r="C22" s="1">
        <f t="shared" si="0"/>
        <v>48082.5</v>
      </c>
      <c r="D22" s="22">
        <f t="shared" si="2"/>
        <v>0.97673789840378511</v>
      </c>
      <c r="E22" s="1">
        <v>2778</v>
      </c>
      <c r="F22" s="25">
        <v>2777.4999999999995</v>
      </c>
      <c r="G22" s="22">
        <f t="shared" si="3"/>
        <v>1.0001800180018003</v>
      </c>
      <c r="H22" s="1">
        <v>6105</v>
      </c>
      <c r="I22" s="25">
        <v>6242.4999999999991</v>
      </c>
      <c r="J22" s="22">
        <f t="shared" si="4"/>
        <v>0.97797356828193849</v>
      </c>
      <c r="K22" s="1">
        <v>4949</v>
      </c>
      <c r="L22" s="25">
        <v>4882.5</v>
      </c>
      <c r="M22" s="22">
        <f t="shared" si="5"/>
        <v>1.0136200716845878</v>
      </c>
      <c r="N22" s="1">
        <v>9755</v>
      </c>
      <c r="O22" s="25">
        <v>9932.4999999999982</v>
      </c>
      <c r="P22" s="22">
        <f t="shared" si="6"/>
        <v>0.98212937326956973</v>
      </c>
      <c r="Q22" s="1">
        <v>12950</v>
      </c>
      <c r="R22" s="25">
        <v>13412.500000000002</v>
      </c>
      <c r="S22" s="22">
        <f t="shared" si="7"/>
        <v>0.96551724137931016</v>
      </c>
      <c r="T22" s="1">
        <v>10427</v>
      </c>
      <c r="U22" s="25">
        <v>10835</v>
      </c>
      <c r="V22" s="22">
        <f t="shared" si="8"/>
        <v>0.96234425473004148</v>
      </c>
    </row>
    <row r="23" spans="1:22" ht="13.15" customHeight="1" x14ac:dyDescent="0.2">
      <c r="A23" s="13" t="s">
        <v>18</v>
      </c>
      <c r="B23" s="1">
        <f t="shared" si="1"/>
        <v>597253</v>
      </c>
      <c r="C23" s="1">
        <f t="shared" si="0"/>
        <v>621450</v>
      </c>
      <c r="D23" s="22">
        <f t="shared" si="2"/>
        <v>0.961063641483627</v>
      </c>
      <c r="E23" s="1">
        <v>39332</v>
      </c>
      <c r="F23" s="25">
        <v>40044.999999999993</v>
      </c>
      <c r="G23" s="22">
        <f t="shared" si="3"/>
        <v>0.98219503059058577</v>
      </c>
      <c r="H23" s="1">
        <v>83095</v>
      </c>
      <c r="I23" s="25">
        <v>81950</v>
      </c>
      <c r="J23" s="22">
        <f t="shared" si="4"/>
        <v>1.0139719341061624</v>
      </c>
      <c r="K23" s="1">
        <v>69450</v>
      </c>
      <c r="L23" s="25">
        <v>80624.999999999985</v>
      </c>
      <c r="M23" s="22">
        <f t="shared" si="5"/>
        <v>0.86139534883720947</v>
      </c>
      <c r="N23" s="1">
        <v>167120</v>
      </c>
      <c r="O23" s="25">
        <v>178384.99999999994</v>
      </c>
      <c r="P23" s="22">
        <f t="shared" si="6"/>
        <v>0.93685007147461985</v>
      </c>
      <c r="Q23" s="1">
        <v>151463</v>
      </c>
      <c r="R23" s="25">
        <v>153550.00000000003</v>
      </c>
      <c r="S23" s="22">
        <f t="shared" si="7"/>
        <v>0.98640833604689004</v>
      </c>
      <c r="T23" s="1">
        <v>86793</v>
      </c>
      <c r="U23" s="25">
        <v>86894.999999999985</v>
      </c>
      <c r="V23" s="22">
        <f t="shared" si="8"/>
        <v>0.99882616951493197</v>
      </c>
    </row>
    <row r="24" spans="1:22" ht="13.15" customHeight="1" x14ac:dyDescent="0.2">
      <c r="A24" s="13" t="s">
        <v>19</v>
      </c>
      <c r="B24" s="1">
        <f t="shared" si="1"/>
        <v>31000</v>
      </c>
      <c r="C24" s="1">
        <f t="shared" si="0"/>
        <v>32610</v>
      </c>
      <c r="D24" s="22">
        <f t="shared" si="2"/>
        <v>0.95062864152100579</v>
      </c>
      <c r="E24" s="1">
        <v>1643</v>
      </c>
      <c r="F24" s="25">
        <v>1815</v>
      </c>
      <c r="G24" s="22">
        <f t="shared" si="3"/>
        <v>0.9052341597796143</v>
      </c>
      <c r="H24" s="1">
        <v>3738</v>
      </c>
      <c r="I24" s="25">
        <v>3902.5</v>
      </c>
      <c r="J24" s="22">
        <f t="shared" si="4"/>
        <v>0.95784753363228703</v>
      </c>
      <c r="K24" s="1">
        <v>2815</v>
      </c>
      <c r="L24" s="25">
        <v>3075.0000000000005</v>
      </c>
      <c r="M24" s="22">
        <f t="shared" si="5"/>
        <v>0.91544715447154457</v>
      </c>
      <c r="N24" s="1">
        <v>6515</v>
      </c>
      <c r="O24" s="25">
        <v>6982.4999999999991</v>
      </c>
      <c r="P24" s="22">
        <f t="shared" si="6"/>
        <v>0.93304690297171511</v>
      </c>
      <c r="Q24" s="1">
        <v>9658</v>
      </c>
      <c r="R24" s="25">
        <v>9905.0000000000018</v>
      </c>
      <c r="S24" s="22">
        <f t="shared" si="7"/>
        <v>0.97506309944472469</v>
      </c>
      <c r="T24" s="1">
        <v>6631</v>
      </c>
      <c r="U24" s="25">
        <v>6930.0000000000009</v>
      </c>
      <c r="V24" s="22">
        <f t="shared" si="8"/>
        <v>0.95685425685425674</v>
      </c>
    </row>
    <row r="25" spans="1:22" ht="13.15" customHeight="1" x14ac:dyDescent="0.2">
      <c r="A25" s="13" t="s">
        <v>20</v>
      </c>
      <c r="B25" s="1">
        <f t="shared" si="1"/>
        <v>65024</v>
      </c>
      <c r="C25" s="1">
        <f t="shared" si="0"/>
        <v>68040</v>
      </c>
      <c r="D25" s="22">
        <f t="shared" si="2"/>
        <v>0.95567313345091121</v>
      </c>
      <c r="E25" s="1">
        <v>4189</v>
      </c>
      <c r="F25" s="25">
        <v>4362.5</v>
      </c>
      <c r="G25" s="22">
        <f t="shared" si="3"/>
        <v>0.96022922636103147</v>
      </c>
      <c r="H25" s="1">
        <v>9093</v>
      </c>
      <c r="I25" s="25">
        <v>9330</v>
      </c>
      <c r="J25" s="22">
        <f t="shared" si="4"/>
        <v>0.97459807073954985</v>
      </c>
      <c r="K25" s="1">
        <v>7235</v>
      </c>
      <c r="L25" s="25">
        <v>7677.5000000000009</v>
      </c>
      <c r="M25" s="22">
        <f t="shared" si="5"/>
        <v>0.94236405079778562</v>
      </c>
      <c r="N25" s="1">
        <v>13887</v>
      </c>
      <c r="O25" s="25">
        <v>14515</v>
      </c>
      <c r="P25" s="22">
        <f t="shared" si="6"/>
        <v>0.95673441267654147</v>
      </c>
      <c r="Q25" s="1">
        <v>17282</v>
      </c>
      <c r="R25" s="25">
        <v>18200</v>
      </c>
      <c r="S25" s="22">
        <f t="shared" si="7"/>
        <v>0.94956043956043956</v>
      </c>
      <c r="T25" s="1">
        <v>13338</v>
      </c>
      <c r="U25" s="25">
        <v>13954.999999999996</v>
      </c>
      <c r="V25" s="22">
        <f t="shared" si="8"/>
        <v>0.95578645646721627</v>
      </c>
    </row>
    <row r="26" spans="1:22" ht="13.15" customHeight="1" x14ac:dyDescent="0.2">
      <c r="A26" s="19" t="s">
        <v>21</v>
      </c>
      <c r="B26" s="20">
        <f t="shared" si="1"/>
        <v>4745431</v>
      </c>
      <c r="C26" s="20">
        <f t="shared" si="0"/>
        <v>4967932.5</v>
      </c>
      <c r="D26" s="21">
        <f t="shared" si="2"/>
        <v>0.95521245508065977</v>
      </c>
      <c r="E26" s="20">
        <v>299935</v>
      </c>
      <c r="F26" s="20">
        <v>306302.5</v>
      </c>
      <c r="G26" s="21">
        <f t="shared" si="3"/>
        <v>0.97921172696925429</v>
      </c>
      <c r="H26" s="20">
        <v>650608</v>
      </c>
      <c r="I26" s="20">
        <v>656445</v>
      </c>
      <c r="J26" s="21">
        <f t="shared" si="4"/>
        <v>0.99110816595449736</v>
      </c>
      <c r="K26" s="20">
        <v>575931</v>
      </c>
      <c r="L26" s="20">
        <v>654170</v>
      </c>
      <c r="M26" s="21">
        <f t="shared" si="5"/>
        <v>0.88039959032055892</v>
      </c>
      <c r="N26" s="20">
        <v>1240056</v>
      </c>
      <c r="O26" s="20">
        <v>1320482.5</v>
      </c>
      <c r="P26" s="21">
        <f t="shared" si="6"/>
        <v>0.93909309665217067</v>
      </c>
      <c r="Q26" s="20">
        <v>1209691</v>
      </c>
      <c r="R26" s="20">
        <v>1240487.5</v>
      </c>
      <c r="S26" s="21">
        <f t="shared" si="7"/>
        <v>0.97517387317486071</v>
      </c>
      <c r="T26" s="20">
        <v>769210</v>
      </c>
      <c r="U26" s="20">
        <v>790045</v>
      </c>
      <c r="V26" s="21">
        <f t="shared" si="8"/>
        <v>0.97362808447620075</v>
      </c>
    </row>
    <row r="28" spans="1:22" x14ac:dyDescent="0.2">
      <c r="A28" s="3" t="s">
        <v>47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">
      <c r="A29" s="27" t="s">
        <v>48</v>
      </c>
    </row>
    <row r="30" spans="1:22" x14ac:dyDescent="0.2">
      <c r="A30" s="27" t="s">
        <v>49</v>
      </c>
    </row>
    <row r="31" spans="1:22" x14ac:dyDescent="0.2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5 A27:XFD27 D6:D25 G6:G25 J6:J25 M6:M25 P6:P25 S6:S25 V6:XFD25 B30:XFD30 B29:XFD29 D26 A33:XFD34 C31:XFD31 G26 J26 M26 P26 S26 V26:XFD26 C32:XFD32 A36:XFD1048576 B35:XFD35 B28:XFD28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34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5" sqref="A5"/>
    </sheetView>
  </sheetViews>
  <sheetFormatPr defaultColWidth="9.140625" defaultRowHeight="12" x14ac:dyDescent="0.2"/>
  <cols>
    <col min="1" max="1" width="27.7109375" style="3" customWidth="1"/>
    <col min="2" max="19" width="9.42578125" style="3" customWidth="1"/>
    <col min="20" max="20" width="3.42578125" style="3" customWidth="1"/>
    <col min="21" max="16384" width="9.140625" style="3"/>
  </cols>
  <sheetData>
    <row r="1" spans="1:22" ht="15" x14ac:dyDescent="0.2">
      <c r="A1" s="24" t="str">
        <f>SUBSTITUTE(Ethnicity!A1,"Ethnicity","Deprivation")</f>
        <v>Access to Primary Care by Deprivation (April 2020)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x14ac:dyDescent="0.2">
      <c r="A2" s="12" t="s">
        <v>41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15" customHeight="1" x14ac:dyDescent="0.2">
      <c r="B4" s="14" t="s">
        <v>0</v>
      </c>
      <c r="C4" s="15"/>
      <c r="D4" s="15"/>
      <c r="E4" s="14" t="s">
        <v>34</v>
      </c>
      <c r="F4" s="15"/>
      <c r="G4" s="15"/>
      <c r="H4" s="14" t="s">
        <v>35</v>
      </c>
      <c r="I4" s="15"/>
      <c r="J4" s="15"/>
      <c r="K4" s="14" t="s">
        <v>36</v>
      </c>
      <c r="L4" s="15"/>
      <c r="M4" s="15"/>
      <c r="N4" s="14" t="s">
        <v>37</v>
      </c>
      <c r="O4" s="15"/>
      <c r="P4" s="15"/>
      <c r="Q4" s="14" t="s">
        <v>45</v>
      </c>
      <c r="R4" s="15"/>
      <c r="S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</row>
    <row r="6" spans="1:22" ht="13.15" customHeight="1" x14ac:dyDescent="0.2">
      <c r="A6" s="13" t="s">
        <v>4</v>
      </c>
      <c r="B6" s="1">
        <f>Ethnicity!B6</f>
        <v>462409</v>
      </c>
      <c r="C6" s="1">
        <f>F6+I6+L6+O6+R6</f>
        <v>489710</v>
      </c>
      <c r="D6" s="22">
        <f>IF(B6=0,"",B6/C6)</f>
        <v>0.94425067897326986</v>
      </c>
      <c r="E6" s="1">
        <v>106478</v>
      </c>
      <c r="F6" s="25">
        <v>111540.80057722297</v>
      </c>
      <c r="G6" s="22">
        <f>IF(E6=0,"",E6/F6)</f>
        <v>0.95461032598813167</v>
      </c>
      <c r="H6" s="1">
        <v>100806</v>
      </c>
      <c r="I6" s="25">
        <v>108471.90850544858</v>
      </c>
      <c r="J6" s="22">
        <f>IF(H6=0,"",H6/I6)</f>
        <v>0.92932816790013872</v>
      </c>
      <c r="K6" s="1">
        <v>86910</v>
      </c>
      <c r="L6" s="25">
        <v>94174.938572274303</v>
      </c>
      <c r="M6" s="22">
        <f>IF(K6=0,"",K6/L6)</f>
        <v>0.92285698634463298</v>
      </c>
      <c r="N6" s="1">
        <v>77840</v>
      </c>
      <c r="O6" s="25">
        <v>85614.166231310854</v>
      </c>
      <c r="P6" s="22">
        <f>IF(N6=0,"",N6/O6)</f>
        <v>0.9091953286059371</v>
      </c>
      <c r="Q6" s="1">
        <v>80337</v>
      </c>
      <c r="R6" s="25">
        <v>89908.186113743272</v>
      </c>
      <c r="S6" s="22">
        <f>IF(Q6=0,"",Q6/R6)</f>
        <v>0.89354488698465429</v>
      </c>
      <c r="U6" s="5"/>
      <c r="V6" s="5"/>
    </row>
    <row r="7" spans="1:22" ht="13.15" customHeight="1" x14ac:dyDescent="0.2">
      <c r="A7" s="13" t="s">
        <v>5</v>
      </c>
      <c r="B7" s="1">
        <f>Ethnicity!B7</f>
        <v>244499</v>
      </c>
      <c r="C7" s="1">
        <f t="shared" ref="C7:C25" si="0">F7+I7+L7+O7+R7</f>
        <v>256210</v>
      </c>
      <c r="D7" s="22">
        <f t="shared" ref="D7:D26" si="1">IF(B7=0,"",B7/C7)</f>
        <v>0.95429140158463766</v>
      </c>
      <c r="E7" s="1">
        <v>35265</v>
      </c>
      <c r="F7" s="25">
        <v>31234.189751035559</v>
      </c>
      <c r="G7" s="22">
        <f t="shared" ref="G7:G26" si="2">IF(E7=0,"",E7/F7)</f>
        <v>1.1290512185875032</v>
      </c>
      <c r="H7" s="1">
        <v>41488</v>
      </c>
      <c r="I7" s="25">
        <v>44723.694622183379</v>
      </c>
      <c r="J7" s="22">
        <f t="shared" ref="J7:J26" si="3">IF(H7=0,"",H7/I7)</f>
        <v>0.92765144629669205</v>
      </c>
      <c r="K7" s="1">
        <v>54179</v>
      </c>
      <c r="L7" s="25">
        <v>56675.686675501333</v>
      </c>
      <c r="M7" s="22">
        <f t="shared" ref="M7:M26" si="4">IF(K7=0,"",K7/L7)</f>
        <v>0.95594783544844897</v>
      </c>
      <c r="N7" s="1">
        <v>52794</v>
      </c>
      <c r="O7" s="25">
        <v>59275.079933421344</v>
      </c>
      <c r="P7" s="22">
        <f t="shared" ref="P7:P26" si="5">IF(N7=0,"",N7/O7)</f>
        <v>0.89066096678906226</v>
      </c>
      <c r="Q7" s="1">
        <v>53500</v>
      </c>
      <c r="R7" s="25">
        <v>64301.349017858382</v>
      </c>
      <c r="S7" s="22">
        <f t="shared" ref="S7:S26" si="6">IF(Q7=0,"",Q7/R7)</f>
        <v>0.83201986921209803</v>
      </c>
      <c r="U7" s="5"/>
      <c r="V7" s="5"/>
    </row>
    <row r="8" spans="1:22" ht="13.15" customHeight="1" x14ac:dyDescent="0.2">
      <c r="A8" s="13" t="s">
        <v>6</v>
      </c>
      <c r="B8" s="1">
        <f>Ethnicity!B8</f>
        <v>541808</v>
      </c>
      <c r="C8" s="1">
        <f t="shared" si="0"/>
        <v>572725</v>
      </c>
      <c r="D8" s="22">
        <f t="shared" si="1"/>
        <v>0.94601772229254877</v>
      </c>
      <c r="E8" s="1">
        <v>182890</v>
      </c>
      <c r="F8" s="25">
        <v>175268.9580998146</v>
      </c>
      <c r="G8" s="22">
        <f t="shared" si="2"/>
        <v>1.0434819832491118</v>
      </c>
      <c r="H8" s="1">
        <v>115559</v>
      </c>
      <c r="I8" s="25">
        <v>127427.06843863643</v>
      </c>
      <c r="J8" s="22">
        <f t="shared" si="3"/>
        <v>0.90686383525842784</v>
      </c>
      <c r="K8" s="1">
        <v>96345</v>
      </c>
      <c r="L8" s="25">
        <v>114143.46130825285</v>
      </c>
      <c r="M8" s="22">
        <f t="shared" si="4"/>
        <v>0.84406937459004516</v>
      </c>
      <c r="N8" s="1">
        <v>83277</v>
      </c>
      <c r="O8" s="25">
        <v>101458.27762187127</v>
      </c>
      <c r="P8" s="22">
        <f t="shared" si="5"/>
        <v>0.8208004507071196</v>
      </c>
      <c r="Q8" s="1">
        <v>46513</v>
      </c>
      <c r="R8" s="25">
        <v>54427.23453142486</v>
      </c>
      <c r="S8" s="22">
        <f t="shared" si="6"/>
        <v>0.85459054461318651</v>
      </c>
      <c r="U8" s="5"/>
      <c r="V8" s="5"/>
    </row>
    <row r="9" spans="1:22" ht="13.15" customHeight="1" x14ac:dyDescent="0.2">
      <c r="A9" s="13" t="s">
        <v>42</v>
      </c>
      <c r="B9" s="1">
        <f>Ethnicity!B9</f>
        <v>301052</v>
      </c>
      <c r="C9" s="1">
        <f t="shared" si="0"/>
        <v>318355</v>
      </c>
      <c r="D9" s="22">
        <f t="shared" si="1"/>
        <v>0.94564872547941758</v>
      </c>
      <c r="E9" s="1">
        <v>96649</v>
      </c>
      <c r="F9" s="25">
        <v>100234.21543149142</v>
      </c>
      <c r="G9" s="22">
        <f t="shared" si="2"/>
        <v>0.96423162074888624</v>
      </c>
      <c r="H9" s="1">
        <v>70371</v>
      </c>
      <c r="I9" s="25">
        <v>74732.155018867226</v>
      </c>
      <c r="J9" s="22">
        <f t="shared" si="3"/>
        <v>0.94164285751205501</v>
      </c>
      <c r="K9" s="1">
        <v>51440</v>
      </c>
      <c r="L9" s="25">
        <v>57327.458785628151</v>
      </c>
      <c r="M9" s="22">
        <f t="shared" si="4"/>
        <v>0.89730124253991661</v>
      </c>
      <c r="N9" s="1">
        <v>39569</v>
      </c>
      <c r="O9" s="25">
        <v>46697.471045994258</v>
      </c>
      <c r="P9" s="22">
        <f t="shared" si="5"/>
        <v>0.8473478137826107</v>
      </c>
      <c r="Q9" s="1">
        <v>35721</v>
      </c>
      <c r="R9" s="25">
        <v>39363.69971801895</v>
      </c>
      <c r="S9" s="22">
        <f t="shared" si="6"/>
        <v>0.90746043323891412</v>
      </c>
      <c r="U9" s="5"/>
      <c r="V9" s="5"/>
    </row>
    <row r="10" spans="1:22" ht="13.15" customHeight="1" x14ac:dyDescent="0.2">
      <c r="A10" s="13" t="s">
        <v>7</v>
      </c>
      <c r="B10" s="1">
        <f>Ethnicity!B10</f>
        <v>565487</v>
      </c>
      <c r="C10" s="1">
        <f t="shared" si="0"/>
        <v>571790</v>
      </c>
      <c r="D10" s="22">
        <f t="shared" si="1"/>
        <v>0.98897672222319388</v>
      </c>
      <c r="E10" s="1">
        <v>95430</v>
      </c>
      <c r="F10" s="25">
        <v>99763.429690903562</v>
      </c>
      <c r="G10" s="22">
        <f t="shared" si="2"/>
        <v>0.95656294391311725</v>
      </c>
      <c r="H10" s="1">
        <v>90906</v>
      </c>
      <c r="I10" s="25">
        <v>94371.71665971975</v>
      </c>
      <c r="J10" s="22">
        <f t="shared" si="3"/>
        <v>0.96327589682175396</v>
      </c>
      <c r="K10" s="1">
        <v>74117</v>
      </c>
      <c r="L10" s="25">
        <v>79606.819991223994</v>
      </c>
      <c r="M10" s="22">
        <f t="shared" si="4"/>
        <v>0.93103832068873993</v>
      </c>
      <c r="N10" s="1">
        <v>87447</v>
      </c>
      <c r="O10" s="25">
        <v>88988.25936535481</v>
      </c>
      <c r="P10" s="22">
        <f t="shared" si="5"/>
        <v>0.98268019425993114</v>
      </c>
      <c r="Q10" s="1">
        <v>198613</v>
      </c>
      <c r="R10" s="25">
        <v>209059.77429279796</v>
      </c>
      <c r="S10" s="22">
        <f t="shared" si="6"/>
        <v>0.95002972557424292</v>
      </c>
      <c r="U10" s="5"/>
      <c r="V10" s="5"/>
    </row>
    <row r="11" spans="1:22" ht="13.15" customHeight="1" x14ac:dyDescent="0.2">
      <c r="A11" s="13" t="s">
        <v>43</v>
      </c>
      <c r="B11" s="1">
        <f>Ethnicity!B11</f>
        <v>165959</v>
      </c>
      <c r="C11" s="1">
        <f t="shared" si="0"/>
        <v>175014.99999999997</v>
      </c>
      <c r="D11" s="22">
        <f t="shared" si="1"/>
        <v>0.94825586378310445</v>
      </c>
      <c r="E11" s="1">
        <v>25565</v>
      </c>
      <c r="F11" s="25">
        <v>25532.565621310205</v>
      </c>
      <c r="G11" s="22">
        <f t="shared" si="2"/>
        <v>1.0012703141223978</v>
      </c>
      <c r="H11" s="1">
        <v>22974</v>
      </c>
      <c r="I11" s="25">
        <v>24333.754410366299</v>
      </c>
      <c r="J11" s="22">
        <f t="shared" si="3"/>
        <v>0.94412064873199197</v>
      </c>
      <c r="K11" s="1">
        <v>30302</v>
      </c>
      <c r="L11" s="25">
        <v>33862.219061875432</v>
      </c>
      <c r="M11" s="22">
        <f t="shared" si="4"/>
        <v>0.89486161390161856</v>
      </c>
      <c r="N11" s="1">
        <v>37555</v>
      </c>
      <c r="O11" s="25">
        <v>41909.185639598771</v>
      </c>
      <c r="P11" s="22">
        <f t="shared" si="5"/>
        <v>0.89610426513550223</v>
      </c>
      <c r="Q11" s="1">
        <v>45349</v>
      </c>
      <c r="R11" s="25">
        <v>49377.275266849269</v>
      </c>
      <c r="S11" s="22">
        <f t="shared" si="6"/>
        <v>0.91841843752861441</v>
      </c>
      <c r="U11" s="5"/>
      <c r="V11" s="5"/>
    </row>
    <row r="12" spans="1:22" ht="13.15" customHeight="1" x14ac:dyDescent="0.2">
      <c r="A12" s="13" t="s">
        <v>8</v>
      </c>
      <c r="B12" s="1">
        <f>Ethnicity!B12</f>
        <v>150305</v>
      </c>
      <c r="C12" s="1">
        <f t="shared" si="0"/>
        <v>155820.00000000003</v>
      </c>
      <c r="D12" s="22">
        <f t="shared" si="1"/>
        <v>0.96460659735592336</v>
      </c>
      <c r="E12" s="1">
        <v>33943</v>
      </c>
      <c r="F12" s="25">
        <v>35174.741868860016</v>
      </c>
      <c r="G12" s="22">
        <f t="shared" si="2"/>
        <v>0.96498220588363526</v>
      </c>
      <c r="H12" s="1">
        <v>26899</v>
      </c>
      <c r="I12" s="25">
        <v>27554.40556734327</v>
      </c>
      <c r="J12" s="22">
        <f t="shared" si="3"/>
        <v>0.97621412787361894</v>
      </c>
      <c r="K12" s="1">
        <v>27439</v>
      </c>
      <c r="L12" s="25">
        <v>29738.63745107899</v>
      </c>
      <c r="M12" s="22">
        <f t="shared" si="4"/>
        <v>0.92267172782001305</v>
      </c>
      <c r="N12" s="1">
        <v>30368</v>
      </c>
      <c r="O12" s="25">
        <v>32429.361452113502</v>
      </c>
      <c r="P12" s="22">
        <f t="shared" si="5"/>
        <v>0.93643533638004584</v>
      </c>
      <c r="Q12" s="1">
        <v>29204</v>
      </c>
      <c r="R12" s="25">
        <v>30922.853660604236</v>
      </c>
      <c r="S12" s="22">
        <f t="shared" si="6"/>
        <v>0.9444147788082683</v>
      </c>
      <c r="U12" s="5"/>
      <c r="V12" s="5"/>
    </row>
    <row r="13" spans="1:22" ht="13.15" customHeight="1" x14ac:dyDescent="0.2">
      <c r="A13" s="13" t="s">
        <v>9</v>
      </c>
      <c r="B13" s="1">
        <f>Ethnicity!B13</f>
        <v>108975</v>
      </c>
      <c r="C13" s="1">
        <f t="shared" si="0"/>
        <v>115515</v>
      </c>
      <c r="D13" s="22">
        <f t="shared" si="1"/>
        <v>0.94338397610699909</v>
      </c>
      <c r="E13" s="1">
        <v>12355</v>
      </c>
      <c r="F13" s="25">
        <v>12386.182164800444</v>
      </c>
      <c r="G13" s="22">
        <f t="shared" si="2"/>
        <v>0.99748250393982907</v>
      </c>
      <c r="H13" s="1">
        <v>19050</v>
      </c>
      <c r="I13" s="25">
        <v>20844.769709508309</v>
      </c>
      <c r="J13" s="22">
        <f t="shared" si="3"/>
        <v>0.91389831912176855</v>
      </c>
      <c r="K13" s="1">
        <v>15378</v>
      </c>
      <c r="L13" s="25">
        <v>17542.641045273082</v>
      </c>
      <c r="M13" s="22">
        <f t="shared" si="4"/>
        <v>0.87660688948222243</v>
      </c>
      <c r="N13" s="1">
        <v>21527</v>
      </c>
      <c r="O13" s="25">
        <v>24405.977539598032</v>
      </c>
      <c r="P13" s="22">
        <f t="shared" si="5"/>
        <v>0.88203801568992801</v>
      </c>
      <c r="Q13" s="1">
        <v>35765</v>
      </c>
      <c r="R13" s="25">
        <v>40335.429540820136</v>
      </c>
      <c r="S13" s="22">
        <f t="shared" si="6"/>
        <v>0.8866894540891207</v>
      </c>
      <c r="U13" s="5"/>
      <c r="V13" s="5"/>
    </row>
    <row r="14" spans="1:22" ht="13.15" customHeight="1" x14ac:dyDescent="0.2">
      <c r="A14" s="13" t="s">
        <v>44</v>
      </c>
      <c r="B14" s="1">
        <f>Ethnicity!B14</f>
        <v>172542</v>
      </c>
      <c r="C14" s="1">
        <f t="shared" si="0"/>
        <v>184910</v>
      </c>
      <c r="D14" s="22">
        <f t="shared" si="1"/>
        <v>0.93311340652209185</v>
      </c>
      <c r="E14" s="1">
        <v>23976</v>
      </c>
      <c r="F14" s="25">
        <v>24318.059081294006</v>
      </c>
      <c r="G14" s="22">
        <f t="shared" si="2"/>
        <v>0.98593394809386226</v>
      </c>
      <c r="H14" s="1">
        <v>26221</v>
      </c>
      <c r="I14" s="25">
        <v>27810.333040749429</v>
      </c>
      <c r="J14" s="22">
        <f t="shared" si="3"/>
        <v>0.94285098857246197</v>
      </c>
      <c r="K14" s="1">
        <v>34980</v>
      </c>
      <c r="L14" s="25">
        <v>40242.673613395753</v>
      </c>
      <c r="M14" s="22">
        <f t="shared" si="4"/>
        <v>0.86922654135872468</v>
      </c>
      <c r="N14" s="1">
        <v>38896</v>
      </c>
      <c r="O14" s="25">
        <v>44306.216572798257</v>
      </c>
      <c r="P14" s="22">
        <f t="shared" si="5"/>
        <v>0.87789035058073872</v>
      </c>
      <c r="Q14" s="1">
        <v>43313</v>
      </c>
      <c r="R14" s="25">
        <v>48232.717691762555</v>
      </c>
      <c r="S14" s="22">
        <f t="shared" si="6"/>
        <v>0.8980004045552098</v>
      </c>
      <c r="U14" s="5"/>
      <c r="V14" s="5"/>
    </row>
    <row r="15" spans="1:22" ht="13.15" customHeight="1" x14ac:dyDescent="0.2">
      <c r="A15" s="13" t="s">
        <v>10</v>
      </c>
      <c r="B15" s="1">
        <f>Ethnicity!B15</f>
        <v>151483</v>
      </c>
      <c r="C15" s="1">
        <f t="shared" si="0"/>
        <v>158165.00000000003</v>
      </c>
      <c r="D15" s="22">
        <f t="shared" si="1"/>
        <v>0.95775297948345062</v>
      </c>
      <c r="E15" s="1">
        <v>28611</v>
      </c>
      <c r="F15" s="25">
        <v>27956.189416056655</v>
      </c>
      <c r="G15" s="22">
        <f t="shared" si="2"/>
        <v>1.0234227409965699</v>
      </c>
      <c r="H15" s="1">
        <v>35179</v>
      </c>
      <c r="I15" s="25">
        <v>38222.563186894418</v>
      </c>
      <c r="J15" s="22">
        <f t="shared" si="3"/>
        <v>0.92037260368927898</v>
      </c>
      <c r="K15" s="1">
        <v>38053</v>
      </c>
      <c r="L15" s="25">
        <v>41837.33972245035</v>
      </c>
      <c r="M15" s="22">
        <f t="shared" si="4"/>
        <v>0.90954635864623024</v>
      </c>
      <c r="N15" s="1">
        <v>31573</v>
      </c>
      <c r="O15" s="25">
        <v>35848.136782673624</v>
      </c>
      <c r="P15" s="22">
        <f t="shared" si="5"/>
        <v>0.88074312457042636</v>
      </c>
      <c r="Q15" s="1">
        <v>12603</v>
      </c>
      <c r="R15" s="25">
        <v>14300.770891924969</v>
      </c>
      <c r="S15" s="22">
        <f t="shared" si="6"/>
        <v>0.88128116276000013</v>
      </c>
      <c r="U15" s="5"/>
      <c r="V15" s="5"/>
    </row>
    <row r="16" spans="1:22" ht="13.15" customHeight="1" x14ac:dyDescent="0.2">
      <c r="A16" s="13" t="s">
        <v>11</v>
      </c>
      <c r="B16" s="1">
        <f>Ethnicity!B16</f>
        <v>184262</v>
      </c>
      <c r="C16" s="1">
        <f t="shared" si="0"/>
        <v>191190</v>
      </c>
      <c r="D16" s="22">
        <f t="shared" si="1"/>
        <v>0.96376379517757205</v>
      </c>
      <c r="E16" s="1">
        <v>12295</v>
      </c>
      <c r="F16" s="25">
        <v>12150.670528295666</v>
      </c>
      <c r="G16" s="22">
        <f t="shared" si="2"/>
        <v>1.0118783133299705</v>
      </c>
      <c r="H16" s="1">
        <v>21772</v>
      </c>
      <c r="I16" s="25">
        <v>22399.904954268099</v>
      </c>
      <c r="J16" s="22">
        <f t="shared" si="3"/>
        <v>0.97196840988611177</v>
      </c>
      <c r="K16" s="1">
        <v>32903</v>
      </c>
      <c r="L16" s="25">
        <v>35339.234297879331</v>
      </c>
      <c r="M16" s="22">
        <f t="shared" si="4"/>
        <v>0.9310614860145533</v>
      </c>
      <c r="N16" s="1">
        <v>45466</v>
      </c>
      <c r="O16" s="25">
        <v>47996.469588450818</v>
      </c>
      <c r="P16" s="22">
        <f t="shared" si="5"/>
        <v>0.9472780058585869</v>
      </c>
      <c r="Q16" s="1">
        <v>65283</v>
      </c>
      <c r="R16" s="25">
        <v>73303.720631106102</v>
      </c>
      <c r="S16" s="22">
        <f t="shared" si="6"/>
        <v>0.89058235295491206</v>
      </c>
      <c r="U16" s="5"/>
      <c r="V16" s="5"/>
    </row>
    <row r="17" spans="1:22" ht="13.15" customHeight="1" x14ac:dyDescent="0.2">
      <c r="A17" s="13" t="s">
        <v>12</v>
      </c>
      <c r="B17" s="1">
        <f>Ethnicity!B17</f>
        <v>59441</v>
      </c>
      <c r="C17" s="1">
        <f t="shared" si="0"/>
        <v>61554.999999999993</v>
      </c>
      <c r="D17" s="22">
        <f t="shared" si="1"/>
        <v>0.96565672975387873</v>
      </c>
      <c r="E17" s="1">
        <v>11099</v>
      </c>
      <c r="F17" s="25">
        <v>10824.085662226655</v>
      </c>
      <c r="G17" s="22">
        <f t="shared" si="2"/>
        <v>1.0253983889588687</v>
      </c>
      <c r="H17" s="1">
        <v>14306</v>
      </c>
      <c r="I17" s="25">
        <v>14783.722535132092</v>
      </c>
      <c r="J17" s="22">
        <f t="shared" si="3"/>
        <v>0.96768591036548268</v>
      </c>
      <c r="K17" s="1">
        <v>14857</v>
      </c>
      <c r="L17" s="25">
        <v>16157.987856117164</v>
      </c>
      <c r="M17" s="22">
        <f t="shared" si="4"/>
        <v>0.9194833002907209</v>
      </c>
      <c r="N17" s="1">
        <v>12791</v>
      </c>
      <c r="O17" s="25">
        <v>13945.866864314736</v>
      </c>
      <c r="P17" s="22">
        <f t="shared" si="5"/>
        <v>0.91718930952439703</v>
      </c>
      <c r="Q17" s="1">
        <v>5205</v>
      </c>
      <c r="R17" s="25">
        <v>5843.3370822093475</v>
      </c>
      <c r="S17" s="22">
        <f t="shared" si="6"/>
        <v>0.89075812789359154</v>
      </c>
      <c r="U17" s="5"/>
      <c r="V17" s="5"/>
    </row>
    <row r="18" spans="1:22" ht="13.15" customHeight="1" x14ac:dyDescent="0.2">
      <c r="A18" s="13" t="s">
        <v>13</v>
      </c>
      <c r="B18" s="1">
        <f>Ethnicity!B18</f>
        <v>320324</v>
      </c>
      <c r="C18" s="1">
        <f t="shared" si="0"/>
        <v>342335</v>
      </c>
      <c r="D18" s="22">
        <f t="shared" si="1"/>
        <v>0.93570333153197893</v>
      </c>
      <c r="E18" s="1">
        <v>83492</v>
      </c>
      <c r="F18" s="25">
        <v>79990.712982511919</v>
      </c>
      <c r="G18" s="22">
        <f t="shared" si="2"/>
        <v>1.0437711690137523</v>
      </c>
      <c r="H18" s="1">
        <v>74157</v>
      </c>
      <c r="I18" s="25">
        <v>81787.917412143041</v>
      </c>
      <c r="J18" s="22">
        <f t="shared" si="3"/>
        <v>0.90669871964474202</v>
      </c>
      <c r="K18" s="1">
        <v>62579</v>
      </c>
      <c r="L18" s="25">
        <v>71304.328829672872</v>
      </c>
      <c r="M18" s="22">
        <f t="shared" si="4"/>
        <v>0.87763255088600067</v>
      </c>
      <c r="N18" s="1">
        <v>58964</v>
      </c>
      <c r="O18" s="25">
        <v>68533.635824207391</v>
      </c>
      <c r="P18" s="22">
        <f t="shared" si="5"/>
        <v>0.8603658523421398</v>
      </c>
      <c r="Q18" s="1">
        <v>32925</v>
      </c>
      <c r="R18" s="25">
        <v>40718.404951464792</v>
      </c>
      <c r="S18" s="22">
        <f t="shared" si="6"/>
        <v>0.80860240078769507</v>
      </c>
      <c r="U18" s="5"/>
      <c r="V18" s="5"/>
    </row>
    <row r="19" spans="1:22" ht="13.15" customHeight="1" x14ac:dyDescent="0.2">
      <c r="A19" s="13" t="s">
        <v>14</v>
      </c>
      <c r="B19" s="1">
        <f>Ethnicity!B19</f>
        <v>49157</v>
      </c>
      <c r="C19" s="1">
        <f t="shared" si="0"/>
        <v>49557.5</v>
      </c>
      <c r="D19" s="22">
        <f t="shared" si="1"/>
        <v>0.99191847853503501</v>
      </c>
      <c r="E19" s="1">
        <v>5456</v>
      </c>
      <c r="F19" s="25">
        <v>4644.7719481505837</v>
      </c>
      <c r="G19" s="22">
        <f t="shared" si="2"/>
        <v>1.1746540111990695</v>
      </c>
      <c r="H19" s="1">
        <v>4885</v>
      </c>
      <c r="I19" s="25">
        <v>4783.8154695417752</v>
      </c>
      <c r="J19" s="22">
        <f t="shared" si="3"/>
        <v>1.0211514284157615</v>
      </c>
      <c r="K19" s="1">
        <v>5354</v>
      </c>
      <c r="L19" s="25">
        <v>5545.8352138073697</v>
      </c>
      <c r="M19" s="22">
        <f t="shared" si="4"/>
        <v>0.96540913921680171</v>
      </c>
      <c r="N19" s="1">
        <v>9807</v>
      </c>
      <c r="O19" s="25">
        <v>10253.540670323689</v>
      </c>
      <c r="P19" s="22">
        <f t="shared" si="5"/>
        <v>0.95645010005021092</v>
      </c>
      <c r="Q19" s="1">
        <v>22190</v>
      </c>
      <c r="R19" s="25">
        <v>24329.536698176584</v>
      </c>
      <c r="S19" s="22">
        <f t="shared" si="6"/>
        <v>0.91206011340376514</v>
      </c>
      <c r="U19" s="5"/>
      <c r="V19" s="5"/>
    </row>
    <row r="20" spans="1:22" ht="13.15" customHeight="1" x14ac:dyDescent="0.2">
      <c r="A20" s="13" t="s">
        <v>15</v>
      </c>
      <c r="B20" s="1">
        <f>Ethnicity!B20</f>
        <v>116697</v>
      </c>
      <c r="C20" s="1">
        <f t="shared" si="0"/>
        <v>123692.5</v>
      </c>
      <c r="D20" s="22">
        <f t="shared" si="1"/>
        <v>0.94344442872445788</v>
      </c>
      <c r="E20" s="1">
        <v>16942</v>
      </c>
      <c r="F20" s="25">
        <v>16070.144362115077</v>
      </c>
      <c r="G20" s="22">
        <f t="shared" si="2"/>
        <v>1.0542531304161957</v>
      </c>
      <c r="H20" s="1">
        <v>25107</v>
      </c>
      <c r="I20" s="25">
        <v>27395.164005715604</v>
      </c>
      <c r="J20" s="22">
        <f t="shared" si="3"/>
        <v>0.91647562302462537</v>
      </c>
      <c r="K20" s="1">
        <v>24723</v>
      </c>
      <c r="L20" s="25">
        <v>29312.055163811707</v>
      </c>
      <c r="M20" s="22">
        <f t="shared" si="4"/>
        <v>0.84344137119811047</v>
      </c>
      <c r="N20" s="1">
        <v>26344</v>
      </c>
      <c r="O20" s="25">
        <v>31617.911807506673</v>
      </c>
      <c r="P20" s="22">
        <f t="shared" si="5"/>
        <v>0.83319860465122342</v>
      </c>
      <c r="Q20" s="1">
        <v>16266</v>
      </c>
      <c r="R20" s="25">
        <v>19297.224660850938</v>
      </c>
      <c r="S20" s="22">
        <f t="shared" si="6"/>
        <v>0.84291913919619199</v>
      </c>
      <c r="U20" s="5"/>
      <c r="V20" s="5"/>
    </row>
    <row r="21" spans="1:22" ht="13.15" customHeight="1" x14ac:dyDescent="0.2">
      <c r="A21" s="13" t="s">
        <v>16</v>
      </c>
      <c r="B21" s="1">
        <f>Ethnicity!B21</f>
        <v>410790</v>
      </c>
      <c r="C21" s="1">
        <f t="shared" si="0"/>
        <v>431205</v>
      </c>
      <c r="D21" s="22">
        <f t="shared" si="1"/>
        <v>0.95265592931436327</v>
      </c>
      <c r="E21" s="1">
        <v>65607</v>
      </c>
      <c r="F21" s="25">
        <v>62542.677786961758</v>
      </c>
      <c r="G21" s="22">
        <f t="shared" si="2"/>
        <v>1.0489956989605753</v>
      </c>
      <c r="H21" s="1">
        <v>60712</v>
      </c>
      <c r="I21" s="25">
        <v>65762.083660916178</v>
      </c>
      <c r="J21" s="22">
        <f t="shared" si="3"/>
        <v>0.92320675714967426</v>
      </c>
      <c r="K21" s="1">
        <v>80751</v>
      </c>
      <c r="L21" s="25">
        <v>88427.820948049179</v>
      </c>
      <c r="M21" s="22">
        <f t="shared" si="4"/>
        <v>0.91318545605054247</v>
      </c>
      <c r="N21" s="1">
        <v>92785</v>
      </c>
      <c r="O21" s="25">
        <v>104600.3750833972</v>
      </c>
      <c r="P21" s="22">
        <f t="shared" si="5"/>
        <v>0.88704270826967035</v>
      </c>
      <c r="Q21" s="1">
        <v>97940</v>
      </c>
      <c r="R21" s="25">
        <v>109872.04252067569</v>
      </c>
      <c r="S21" s="22">
        <f t="shared" si="6"/>
        <v>0.89140055789505945</v>
      </c>
      <c r="U21" s="5"/>
      <c r="V21" s="5"/>
    </row>
    <row r="22" spans="1:22" ht="13.15" customHeight="1" x14ac:dyDescent="0.2">
      <c r="A22" s="13" t="s">
        <v>17</v>
      </c>
      <c r="B22" s="1">
        <f>Ethnicity!B22</f>
        <v>46964</v>
      </c>
      <c r="C22" s="1">
        <f t="shared" si="0"/>
        <v>48082.5</v>
      </c>
      <c r="D22" s="22">
        <f t="shared" si="1"/>
        <v>0.97673789840378511</v>
      </c>
      <c r="E22" s="1">
        <v>7256</v>
      </c>
      <c r="F22" s="25">
        <v>7115.6288619916459</v>
      </c>
      <c r="G22" s="22">
        <f t="shared" si="2"/>
        <v>1.0197271584466907</v>
      </c>
      <c r="H22" s="1">
        <v>9710</v>
      </c>
      <c r="I22" s="25">
        <v>9868.1711163217224</v>
      </c>
      <c r="J22" s="22">
        <f t="shared" si="3"/>
        <v>0.98397158759639758</v>
      </c>
      <c r="K22" s="1">
        <v>7935</v>
      </c>
      <c r="L22" s="25">
        <v>8126.4752544114262</v>
      </c>
      <c r="M22" s="22">
        <f t="shared" si="4"/>
        <v>0.97643809297179796</v>
      </c>
      <c r="N22" s="1">
        <v>12126</v>
      </c>
      <c r="O22" s="25">
        <v>13095.669211982364</v>
      </c>
      <c r="P22" s="22">
        <f t="shared" si="5"/>
        <v>0.92595497058713661</v>
      </c>
      <c r="Q22" s="1">
        <v>9078</v>
      </c>
      <c r="R22" s="25">
        <v>9876.5555552928417</v>
      </c>
      <c r="S22" s="22">
        <f t="shared" si="6"/>
        <v>0.91914635109151022</v>
      </c>
      <c r="U22" s="5"/>
      <c r="V22" s="5"/>
    </row>
    <row r="23" spans="1:22" ht="13.15" customHeight="1" x14ac:dyDescent="0.2">
      <c r="A23" s="13" t="s">
        <v>18</v>
      </c>
      <c r="B23" s="1">
        <f>Ethnicity!B23</f>
        <v>597253</v>
      </c>
      <c r="C23" s="1">
        <f t="shared" si="0"/>
        <v>621450</v>
      </c>
      <c r="D23" s="22">
        <f t="shared" si="1"/>
        <v>0.961063641483627</v>
      </c>
      <c r="E23" s="1">
        <v>156650</v>
      </c>
      <c r="F23" s="25">
        <v>162471.50655561552</v>
      </c>
      <c r="G23" s="22">
        <f t="shared" si="2"/>
        <v>0.96416906152327231</v>
      </c>
      <c r="H23" s="1">
        <v>157455</v>
      </c>
      <c r="I23" s="25">
        <v>165474.89115559589</v>
      </c>
      <c r="J23" s="22">
        <f t="shared" si="3"/>
        <v>0.95153409015960744</v>
      </c>
      <c r="K23" s="1">
        <v>129624</v>
      </c>
      <c r="L23" s="25">
        <v>138946.06649847556</v>
      </c>
      <c r="M23" s="22">
        <f t="shared" si="4"/>
        <v>0.93290874125912848</v>
      </c>
      <c r="N23" s="1">
        <v>94587</v>
      </c>
      <c r="O23" s="25">
        <v>103104.55997960154</v>
      </c>
      <c r="P23" s="22">
        <f t="shared" si="5"/>
        <v>0.91738910498927806</v>
      </c>
      <c r="Q23" s="1">
        <v>46953</v>
      </c>
      <c r="R23" s="25">
        <v>51452.975810711469</v>
      </c>
      <c r="S23" s="22">
        <f t="shared" si="6"/>
        <v>0.91254197177503849</v>
      </c>
      <c r="U23" s="5"/>
      <c r="V23" s="5"/>
    </row>
    <row r="24" spans="1:22" ht="13.15" customHeight="1" x14ac:dyDescent="0.2">
      <c r="A24" s="13" t="s">
        <v>19</v>
      </c>
      <c r="B24" s="1">
        <f>Ethnicity!B24</f>
        <v>31000</v>
      </c>
      <c r="C24" s="1">
        <f t="shared" si="0"/>
        <v>32610</v>
      </c>
      <c r="D24" s="22">
        <f t="shared" si="1"/>
        <v>0.95062864152100579</v>
      </c>
      <c r="E24" s="1">
        <v>3213</v>
      </c>
      <c r="F24" s="25">
        <v>2857.5722082503435</v>
      </c>
      <c r="G24" s="22">
        <f t="shared" si="2"/>
        <v>1.1243810360149327</v>
      </c>
      <c r="H24" s="1">
        <v>5347</v>
      </c>
      <c r="I24" s="25">
        <v>5757.1984715125209</v>
      </c>
      <c r="J24" s="22">
        <f t="shared" si="3"/>
        <v>0.92875033342306257</v>
      </c>
      <c r="K24" s="1">
        <v>9879</v>
      </c>
      <c r="L24" s="25">
        <v>11386.257830957888</v>
      </c>
      <c r="M24" s="22">
        <f t="shared" si="4"/>
        <v>0.86762482868956015</v>
      </c>
      <c r="N24" s="1">
        <v>7993</v>
      </c>
      <c r="O24" s="25">
        <v>9182.7426245633542</v>
      </c>
      <c r="P24" s="22">
        <f t="shared" si="5"/>
        <v>0.87043711522733358</v>
      </c>
      <c r="Q24" s="1">
        <v>3093</v>
      </c>
      <c r="R24" s="25">
        <v>3426.2288647158921</v>
      </c>
      <c r="S24" s="22">
        <f t="shared" si="6"/>
        <v>0.90274179633837048</v>
      </c>
      <c r="U24" s="5"/>
      <c r="V24" s="5"/>
    </row>
    <row r="25" spans="1:22" ht="13.15" customHeight="1" x14ac:dyDescent="0.2">
      <c r="A25" s="13" t="s">
        <v>20</v>
      </c>
      <c r="B25" s="1">
        <f>Ethnicity!B25</f>
        <v>65024</v>
      </c>
      <c r="C25" s="1">
        <f t="shared" si="0"/>
        <v>68040</v>
      </c>
      <c r="D25" s="22">
        <f t="shared" si="1"/>
        <v>0.95567313345091121</v>
      </c>
      <c r="E25" s="1">
        <v>5199</v>
      </c>
      <c r="F25" s="25">
        <v>5325.2555281697723</v>
      </c>
      <c r="G25" s="22">
        <f t="shared" si="2"/>
        <v>0.97629117936183529</v>
      </c>
      <c r="H25" s="1">
        <v>6197</v>
      </c>
      <c r="I25" s="25">
        <v>6533.7236843370947</v>
      </c>
      <c r="J25" s="22">
        <f t="shared" si="3"/>
        <v>0.94846373972864784</v>
      </c>
      <c r="K25" s="1">
        <v>11887</v>
      </c>
      <c r="L25" s="25">
        <v>13230.328851615057</v>
      </c>
      <c r="M25" s="22">
        <f t="shared" si="4"/>
        <v>0.8984659514754938</v>
      </c>
      <c r="N25" s="1">
        <v>16405</v>
      </c>
      <c r="O25" s="25">
        <v>17926.195944286257</v>
      </c>
      <c r="P25" s="22">
        <f t="shared" si="5"/>
        <v>0.91514117389913285</v>
      </c>
      <c r="Q25" s="1">
        <v>23616</v>
      </c>
      <c r="R25" s="25">
        <v>25024.495991591815</v>
      </c>
      <c r="S25" s="22">
        <f t="shared" si="6"/>
        <v>0.94371531030774536</v>
      </c>
      <c r="U25" s="5"/>
      <c r="V25" s="5"/>
    </row>
    <row r="26" spans="1:22" ht="13.15" customHeight="1" x14ac:dyDescent="0.2">
      <c r="A26" s="19" t="s">
        <v>21</v>
      </c>
      <c r="B26" s="20">
        <f>Ethnicity!B26</f>
        <v>4745431</v>
      </c>
      <c r="C26" s="20">
        <f>SUM(C6:C25)</f>
        <v>4967932.5</v>
      </c>
      <c r="D26" s="21">
        <f t="shared" si="1"/>
        <v>0.95521245508065977</v>
      </c>
      <c r="E26" s="20">
        <v>1008371</v>
      </c>
      <c r="F26" s="20">
        <v>1007402.3581270783</v>
      </c>
      <c r="G26" s="21">
        <f t="shared" si="2"/>
        <v>1.0009615243255163</v>
      </c>
      <c r="H26" s="20">
        <v>929101</v>
      </c>
      <c r="I26" s="20">
        <v>993038.96162520128</v>
      </c>
      <c r="J26" s="21">
        <f t="shared" si="3"/>
        <v>0.93561384387118018</v>
      </c>
      <c r="K26" s="20">
        <v>889635</v>
      </c>
      <c r="L26" s="20">
        <v>982928.26697175181</v>
      </c>
      <c r="M26" s="21">
        <f t="shared" si="4"/>
        <v>0.90508639327346463</v>
      </c>
      <c r="N26" s="20">
        <v>878114</v>
      </c>
      <c r="O26" s="20">
        <v>981189.09978336887</v>
      </c>
      <c r="P26" s="21">
        <f t="shared" si="5"/>
        <v>0.89494879243346037</v>
      </c>
      <c r="Q26" s="20">
        <v>903467</v>
      </c>
      <c r="R26" s="20">
        <v>1003373.8134926001</v>
      </c>
      <c r="S26" s="21">
        <f t="shared" si="6"/>
        <v>0.90042912008552545</v>
      </c>
      <c r="U26" s="5"/>
      <c r="V26" s="5"/>
    </row>
    <row r="28" spans="1:22" x14ac:dyDescent="0.2">
      <c r="A28" s="3" t="s">
        <v>47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">
      <c r="A29" s="27" t="s">
        <v>48</v>
      </c>
    </row>
    <row r="30" spans="1:22" x14ac:dyDescent="0.2">
      <c r="A30" s="27" t="s">
        <v>49</v>
      </c>
      <c r="B30" s="23"/>
      <c r="C30" s="23"/>
      <c r="D30" s="23"/>
      <c r="E30" s="23"/>
      <c r="F30" s="23"/>
      <c r="G30" s="23"/>
      <c r="H30" s="23"/>
      <c r="I30" s="23"/>
    </row>
    <row r="31" spans="1:22" x14ac:dyDescent="0.2">
      <c r="A31" s="27" t="s">
        <v>50</v>
      </c>
    </row>
    <row r="33" spans="1:3" x14ac:dyDescent="0.2">
      <c r="A33" s="26"/>
      <c r="B33" s="5"/>
      <c r="C33" s="5"/>
    </row>
    <row r="34" spans="1:3" x14ac:dyDescent="0.2">
      <c r="B34" s="5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7 G6:G25 J6:J25 M6:M25 P6:P25 S7:T25 C6:D25 B31:XFD31 B30:XFD30 C26:D26 G26 J26 M26 P26 S26:T26 B1:XFD1 B2:XFD2 B5:XFD5 A4:P4 R4:XFD4 B29:P29 R29:T29 A35 B32:XFD32 S6:T6 X6:XFD6 X7:XFD25 X26:XFD26 A37:XFD1048576 B36:XFD36 X27:XFD28 X29:XFD29 A34 D34:XFD34 D35:XFD35 D33:XFD33 B28:T28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1001576-1159430328-752</_dlc_DocId>
    <_dlc_DocIdUrl xmlns="d3b74e82-c9ec-4ac4-aba2-12ff7e201463">
      <Url>https://hauoraaotearoa.sharepoint.com/sites/1001576/_layouts/15/DocIdRedir.aspx?ID=1001576-1159430328-752</Url>
      <Description>1001576-1159430328-752</Description>
    </_dlc_DocIdUrl>
  </documentManagement>
</p:properties>
</file>

<file path=customXml/itemProps1.xml><?xml version="1.0" encoding="utf-8"?>
<ds:datastoreItem xmlns:ds="http://schemas.openxmlformats.org/officeDocument/2006/customXml" ds:itemID="{A7A6F578-1FC1-41A6-AA1C-4A1D39BD1019}"/>
</file>

<file path=customXml/itemProps2.xml><?xml version="1.0" encoding="utf-8"?>
<ds:datastoreItem xmlns:ds="http://schemas.openxmlformats.org/officeDocument/2006/customXml" ds:itemID="{DDBFD5CC-F6BB-4167-81D1-13D33245CF9D}"/>
</file>

<file path=customXml/itemProps3.xml><?xml version="1.0" encoding="utf-8"?>
<ds:datastoreItem xmlns:ds="http://schemas.openxmlformats.org/officeDocument/2006/customXml" ds:itemID="{C503BDE8-309B-4BF0-9E32-DBCFA3AA266C}"/>
</file>

<file path=customXml/itemProps4.xml><?xml version="1.0" encoding="utf-8"?>
<ds:datastoreItem xmlns:ds="http://schemas.openxmlformats.org/officeDocument/2006/customXml" ds:itemID="{B7D86BB7-01F0-4DCB-BEF6-6D0D93BC28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Ministry of Health</cp:lastModifiedBy>
  <cp:lastPrinted>2020-04-13T22:53:45Z</cp:lastPrinted>
  <dcterms:created xsi:type="dcterms:W3CDTF">2015-08-23T23:06:45Z</dcterms:created>
  <dcterms:modified xsi:type="dcterms:W3CDTF">2020-04-14T01:18:48Z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a81d85de-c2a2-471a-aaf9-84142118e7c4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